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765" tabRatio="604" activeTab="0"/>
  </bookViews>
  <sheets>
    <sheet name="OPĆI DIO" sheetId="1" r:id="rId1"/>
    <sheet name="Prihodi i rashodi po EK.K" sheetId="2" r:id="rId2"/>
    <sheet name="PRIHODI I RASHODI PREMA IZV.FIN" sheetId="3" r:id="rId3"/>
    <sheet name="Rashodi prema Funk.klas." sheetId="4" r:id="rId4"/>
    <sheet name="Prihodi i rashodi PR,EK i IZ" sheetId="5" r:id="rId5"/>
  </sheets>
  <definedNames>
    <definedName name="_xlnm.Print_Area" localSheetId="0">'OPĆI DIO'!$A$1:$G$34</definedName>
    <definedName name="_xlnm.Print_Area" localSheetId="1">'Prihodi i rashodi po EK.K'!$A$1:$H$119</definedName>
    <definedName name="_xlnm.Print_Area" localSheetId="4">'Prihodi i rashodi PR,EK i IZ'!$A$1:$H$1258</definedName>
    <definedName name="_xlnm.Print_Area" localSheetId="2">'PRIHODI I RASHODI PREMA IZV.FIN'!$A$1:$H$66</definedName>
    <definedName name="_xlnm.Print_Area" localSheetId="3">'Rashodi prema Funk.klas.'!$A$1:$H$16</definedName>
  </definedNames>
  <calcPr fullCalcOnLoad="1"/>
</workbook>
</file>

<file path=xl/sharedStrings.xml><?xml version="1.0" encoding="utf-8"?>
<sst xmlns="http://schemas.openxmlformats.org/spreadsheetml/2006/main" count="1861" uniqueCount="348">
  <si>
    <t>Opći prihodi i primici</t>
  </si>
  <si>
    <t>Pomoći</t>
  </si>
  <si>
    <t>Naziv računa</t>
  </si>
  <si>
    <t xml:space="preserve"> Procjena 2005.</t>
  </si>
  <si>
    <t xml:space="preserve"> Procjena 2006.</t>
  </si>
  <si>
    <t>UKUPNO A/Tpr./Kpr.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</si>
  <si>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</si>
  <si>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</si>
  <si>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</si>
  <si>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</si>
  <si>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</si>
  <si>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</si>
  <si>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</si>
  <si>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</si>
  <si>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</si>
  <si>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</si>
  <si>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Ostale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</si>
  <si>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</si>
  <si>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</si>
  <si>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</si>
  <si>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</si>
  <si>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</si>
  <si>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 xml:space="preserve">Naknade troškova osobama izvan radnog odnosa </t>
  </si>
  <si>
    <t xml:space="preserve">RASHODI PO IZVORIMA FINANCIRANJA </t>
  </si>
  <si>
    <t xml:space="preserve">Vlastiti prihodi </t>
  </si>
  <si>
    <t>RASHODI I IZDACI</t>
  </si>
  <si>
    <t>PRIHODI I PRIMICI</t>
  </si>
  <si>
    <t xml:space="preserve">Račun prihoda/
primitka </t>
  </si>
  <si>
    <t>Pomoći od izvanproračunskih korisnika</t>
  </si>
  <si>
    <t>Pomoći iz inozemstva i od subjekata unutar općeg proračuna</t>
  </si>
  <si>
    <t>UKUPNO Izvor financiranja Pomoći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</si>
  <si>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</si>
  <si>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</si>
  <si>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</si>
  <si>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UKUPNO Izvor financiranja Vlastiti prihodi</t>
  </si>
  <si>
    <t>Prihodi od prodaje proizvoda i robe te pruženih usluga</t>
  </si>
  <si>
    <t>Prihodi od prodaje proizvoda i robe te pruženih usluga i prihodi od donacija</t>
  </si>
  <si>
    <t>Višak/manjak prihoda</t>
  </si>
  <si>
    <t xml:space="preserve">Višak prihoda poslovanja </t>
  </si>
  <si>
    <t>Prihodi po posebnim propisima</t>
  </si>
  <si>
    <t>UKUPNO Izvor financiranja Vlastiti prihodi - preneseni višak</t>
  </si>
  <si>
    <t>UKUPNO Izvor financiranja Prihodi za posebne namjene - preneseni višak</t>
  </si>
  <si>
    <t>Pomoći proračunskim korisnicima iz proračuna koji im nije nadležan</t>
  </si>
  <si>
    <t>Sveukupno prihodi</t>
  </si>
  <si>
    <t>Sveukupno prihodi + preneseni višak</t>
  </si>
  <si>
    <t xml:space="preserve">PRIHODI </t>
  </si>
  <si>
    <t>RASHODI</t>
  </si>
  <si>
    <t xml:space="preserve">Prihodi za posebne namjene </t>
  </si>
  <si>
    <t xml:space="preserve">Ukupni prihodi </t>
  </si>
  <si>
    <t>Ukupni rashodi</t>
  </si>
  <si>
    <t>Oznaka IF</t>
  </si>
  <si>
    <t xml:space="preserve">Naziv izvora financiranja </t>
  </si>
  <si>
    <t xml:space="preserve">KORIŠTENJE PRENESENOG VIŠKA </t>
  </si>
  <si>
    <t xml:space="preserve">Rashodi za usluge </t>
  </si>
  <si>
    <t xml:space="preserve">PREGLED UKUPNIH PRIHODA I RASHODA PO IZVORIMA FINANCIRANJA </t>
  </si>
  <si>
    <t>UKUPNO Izvor financiranja Prihodi za posebne namjene</t>
  </si>
  <si>
    <t>Indeks</t>
  </si>
  <si>
    <t>6=5/2*100</t>
  </si>
  <si>
    <t>7=5/4*100</t>
  </si>
  <si>
    <t>Račun rashoda/
izdatka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</si>
  <si>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</si>
  <si>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</si>
  <si>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</si>
  <si>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</si>
  <si>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</si>
  <si>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</si>
  <si>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</si>
  <si>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</si>
  <si>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</si>
  <si>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</si>
  <si>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</si>
  <si>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</si>
  <si>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</si>
  <si>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</si>
  <si>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</si>
  <si>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</si>
  <si>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</si>
  <si>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</si>
  <si>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</si>
  <si>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</si>
  <si>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</si>
  <si>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</si>
  <si>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</si>
  <si>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</si>
  <si>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</si>
  <si>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</si>
  <si>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</si>
  <si>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</si>
  <si>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</si>
  <si>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</si>
  <si>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</si>
  <si>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>4222</t>
  </si>
  <si>
    <t>Komunikacijska oprema</t>
  </si>
  <si>
    <t xml:space="preserve">RAZLIKA </t>
  </si>
  <si>
    <t xml:space="preserve">RAZLIKA  </t>
  </si>
  <si>
    <t xml:space="preserve">UKUPNO PRIHODI </t>
  </si>
  <si>
    <t xml:space="preserve">PRIHODI PO IZVORIMA FINANCIRANJA </t>
  </si>
  <si>
    <t>Vlastiti prihodi</t>
  </si>
  <si>
    <t>Ukupno</t>
  </si>
  <si>
    <t>UKUPNO RASHODI</t>
  </si>
  <si>
    <t>PO EKONOMSKOJ KLASIFIKACIJI</t>
  </si>
  <si>
    <t xml:space="preserve">Sveukupno rashodi + pokriće manjka </t>
  </si>
  <si>
    <t xml:space="preserve">IZVJEŠTAJ O IZVRŠENJU FINANCIJSKOG PLANA </t>
  </si>
  <si>
    <t xml:space="preserve">Donacije od pravnih i fizičkih osoba </t>
  </si>
  <si>
    <t>Pomoći proračunu iz drugih proračuna</t>
  </si>
  <si>
    <t>Stručno usavršavanje zaposlenika</t>
  </si>
  <si>
    <t>Ostale naknade troškova zaposlenima</t>
  </si>
  <si>
    <t>Materijal i sirovine</t>
  </si>
  <si>
    <t>Sitni inventar i auto gume</t>
  </si>
  <si>
    <t>Službena, radna i zaštitna odjeća i obuća</t>
  </si>
  <si>
    <t>Zakuonine i najamnine</t>
  </si>
  <si>
    <t>Zdravstvene i veterinarske usluge</t>
  </si>
  <si>
    <t>Intelektualne i osobne usluge</t>
  </si>
  <si>
    <t>Članarine i norme</t>
  </si>
  <si>
    <t>Knjige,umjetnička djela i ostale izložb.vrijednosti</t>
  </si>
  <si>
    <t>Knjige</t>
  </si>
  <si>
    <t>Sportska i glazbena oprema</t>
  </si>
  <si>
    <t>Rashodi za nabavu neproizvedenedugotrajne imovine</t>
  </si>
  <si>
    <t>Nematerijalna imovina</t>
  </si>
  <si>
    <t>Licence</t>
  </si>
  <si>
    <t>Zatezne kamate</t>
  </si>
  <si>
    <t xml:space="preserve">Naknade građanima i kućanstvima </t>
  </si>
  <si>
    <t>Ostale naknade građanima i kućanstvim aiz proračuna</t>
  </si>
  <si>
    <t>Naknade građanima i kućanstvima u naravi</t>
  </si>
  <si>
    <t>Tekuće pomoći proračunu iz drugih proračuna</t>
  </si>
  <si>
    <t xml:space="preserve">Pomoći temeljem prijenosa EU sredstava </t>
  </si>
  <si>
    <t>Tekuće pomoći prijenosa EU sredstava</t>
  </si>
  <si>
    <t>Kapitalne pomoći pror.korisnicima iz pror.koji im nije nadležan</t>
  </si>
  <si>
    <t>Prihodi od pruženih usluga</t>
  </si>
  <si>
    <t xml:space="preserve">Prihodi od prodaje proizvoda i robe </t>
  </si>
  <si>
    <t>Kapitalna donacija</t>
  </si>
  <si>
    <t>Materijal i dijelovi za tekuće i investicijsko održ.</t>
  </si>
  <si>
    <t>Sitni inventar</t>
  </si>
  <si>
    <t>Usluge telefona,pošte i prijevoza</t>
  </si>
  <si>
    <t>Zakupnine i najamnine</t>
  </si>
  <si>
    <t>Namirnice</t>
  </si>
  <si>
    <t>Rashodi za nabavu proizv.dugotrajne imovine</t>
  </si>
  <si>
    <t>Knjige,umjetnička djela</t>
  </si>
  <si>
    <t>Bankarske usluge</t>
  </si>
  <si>
    <t>Naknade građanima i kućanstvima na temelju osiguranja i druge naknade</t>
  </si>
  <si>
    <t>Ostale naknade građanima i kućanstvima iz proračuna</t>
  </si>
  <si>
    <t>Rashodi za nabavu neproizvedene dugotrajne imovine</t>
  </si>
  <si>
    <t>Postrjenja i oprema</t>
  </si>
  <si>
    <t>Rashodi za nabavu nefinancijske imovine</t>
  </si>
  <si>
    <t>Plaće (bruto)</t>
  </si>
  <si>
    <t>Ostali rashodi za zaposlene</t>
  </si>
  <si>
    <t>Doprinosi za obv.osig.u slučaju nezaposlenosti</t>
  </si>
  <si>
    <t>Naknade građanima i kućanstvima iz proračuna</t>
  </si>
  <si>
    <t>Ostale naknade građanima i kućanstvima iz prorač.</t>
  </si>
  <si>
    <t>Usluge telefona, pošte</t>
  </si>
  <si>
    <t>Uredski namještaj i oprema</t>
  </si>
  <si>
    <t>Naknade građanima i kućastvima u novcu</t>
  </si>
  <si>
    <t>Naknade građaima i i kućanstvima iz EU sredstava</t>
  </si>
  <si>
    <r>
      <t xml:space="preserve">IZVJEŠTAJ O IZVRŠENJU FINANCIJSKOG PLANA 
</t>
    </r>
    <r>
      <rPr>
        <b/>
        <sz val="16"/>
        <color indexed="10"/>
        <rFont val="Times New Roman"/>
        <family val="1"/>
      </rPr>
      <t>PO PROGRAMSKOJ, EKONOMSKOJ I IZVORIMA FINANCIRANJA</t>
    </r>
  </si>
  <si>
    <t>Prihodi od imovine</t>
  </si>
  <si>
    <t>Prihodi od financijske imovine</t>
  </si>
  <si>
    <t>Usluga promidžbe i informiranja</t>
  </si>
  <si>
    <t>Premija osiguranja</t>
  </si>
  <si>
    <t>Plaće za prekovremeni rad</t>
  </si>
  <si>
    <t>Plaće za posebne uvjete rada</t>
  </si>
  <si>
    <t>Stambeni objekti</t>
  </si>
  <si>
    <t>Poslovni objekti</t>
  </si>
  <si>
    <t>Uređaji,strojevi i oprema ostale namjene</t>
  </si>
  <si>
    <t>Oprema za održavanje i zaštitu</t>
  </si>
  <si>
    <t>Tekuće donacije</t>
  </si>
  <si>
    <t xml:space="preserve"> Tekuće pomoći prorač.korisnicima iz proračuna</t>
  </si>
  <si>
    <t>UKUPNO Izvor financiranja Prihodi od prodaje ili zamjene nef.im. I naknada štete s naslova osiguranja</t>
  </si>
  <si>
    <t>Prihodi od prodaje ili zamjene nef.im. I naknada štete s naslova osiguranja</t>
  </si>
  <si>
    <t>Prihodi od prodaje proizvedene dugotrajne imovine</t>
  </si>
  <si>
    <t>Višak prihoda od nefinancijske imovine</t>
  </si>
  <si>
    <t>Izvor financiranja 38 Vlastiti prihodi - preneseni višak</t>
  </si>
  <si>
    <t>Izvor financiranja48 Prihodi za posebne namjene - preneseni višak</t>
  </si>
  <si>
    <t>Izvor financiranja 58 Pomoći - preneseni višak</t>
  </si>
  <si>
    <t>Izvor financiranja 5 Pomoći</t>
  </si>
  <si>
    <t>VIŠAK PRIHODA</t>
  </si>
  <si>
    <t>RAZLIKA</t>
  </si>
  <si>
    <t>REZULTAT POSLOVANJA VIŠAK</t>
  </si>
  <si>
    <t>ZA OSNOVNU ŠKOLU VIKTORA CARA EMINA LOVRAN</t>
  </si>
  <si>
    <t>Zemljište</t>
  </si>
  <si>
    <t>Troškovi sudskih postupaka</t>
  </si>
  <si>
    <t>Troškovi sudskog postupka</t>
  </si>
  <si>
    <t xml:space="preserve">Izvor financiranja 78 Prihodi od prodaje ili zamjene nef.im. I naknada štete s naslova osiguranja preneseni višak </t>
  </si>
  <si>
    <t>Prihodi iz nadležnog proračuna za financiranje redovne djelatnosti proračunskih korisnika</t>
  </si>
  <si>
    <t>PRIHODI POSLOVANJA</t>
  </si>
  <si>
    <t>Prihodi od upravnih i administrativnih pristojbi,pristojbi po posebnim propisima i naknada</t>
  </si>
  <si>
    <t>Ostali nespomenuti prihodi</t>
  </si>
  <si>
    <t>PRIHODI OD PRODAJE NEFINANCIJSKE IMOVINE</t>
  </si>
  <si>
    <t>Prihodi od prodaje neproizvedene dugotrajne imovine</t>
  </si>
  <si>
    <t>Prihodi od prodaje materijalne imovine-prirodnih bogatstava</t>
  </si>
  <si>
    <t>Prihodi od prodaje građevinskih objekata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</si>
  <si>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</si>
  <si>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</si>
  <si>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Kamate na oročena sredstva i depozite po viđenju</t>
  </si>
  <si>
    <t>RASHODI POSLOVANJA</t>
  </si>
  <si>
    <t>Donacije od pravnih i fizičkih osoba izvan općeg proračuna i povrat po protestiranim jamstvima</t>
  </si>
  <si>
    <t>Usluge promidžbe i informiranja</t>
  </si>
  <si>
    <t>Sitan inventar</t>
  </si>
  <si>
    <t xml:space="preserve">Naknade članovima povjerenstva </t>
  </si>
  <si>
    <t>PRIHODI UKUPNO</t>
  </si>
  <si>
    <t>RASHODI UKUPNO</t>
  </si>
  <si>
    <t>RAZLIKA - VIŠAK / MANJAK</t>
  </si>
  <si>
    <t>UKUPAN DONOS VIŠKA/MANJKA IZ PRETHODNE(IH) GODINA</t>
  </si>
  <si>
    <t>VIŠAK IZ PRETHODNE(IH) GODINA KOJI ĆE SE RASPOREDITI</t>
  </si>
  <si>
    <t xml:space="preserve">MANJAK IZ PRETHODNE(IH) GODINA KOJI ĆE SE POKRITI </t>
  </si>
  <si>
    <t xml:space="preserve">B.      RAČUNA FINANCIRANJA </t>
  </si>
  <si>
    <t>NETO FINANCIRANJE</t>
  </si>
  <si>
    <t>VIŠAK / MANJAK + NETO FINANCIRANJE</t>
  </si>
  <si>
    <t xml:space="preserve">OPĆI DIO </t>
  </si>
  <si>
    <r>
      <t>A.</t>
    </r>
    <r>
      <rPr>
        <b/>
        <sz val="12"/>
        <rFont val="Times New Roman"/>
        <family val="1"/>
      </rPr>
      <t xml:space="preserve">      </t>
    </r>
    <r>
      <rPr>
        <b/>
        <sz val="12"/>
        <rFont val="Arial"/>
        <family val="2"/>
      </rPr>
      <t>RAČUN PRIHODA I RASHODA</t>
    </r>
  </si>
  <si>
    <t>MANJAK PRIHODA</t>
  </si>
  <si>
    <t>VIŠAK/MANJAK POSLOVANJA PRENESENI</t>
  </si>
  <si>
    <t>Prenesena sredstva - 'Prihodi od prodaje ili zamjene nef.im. I naknada štete s naslova osiguranja</t>
  </si>
  <si>
    <t>Prenesena sredstva -'Pomoći</t>
  </si>
  <si>
    <t xml:space="preserve">Prenesena sredstva -'Prihodi za posebne namjene </t>
  </si>
  <si>
    <t>Prihodi decentralizirane funkcije</t>
  </si>
  <si>
    <t>Prenesena sredstva - Vlastiti prihodi</t>
  </si>
  <si>
    <t>Pomoći  iz državnog proračuna</t>
  </si>
  <si>
    <t>Pomoći za provođenje EU projekata</t>
  </si>
  <si>
    <t>Predfinanciranje EU projekata</t>
  </si>
  <si>
    <t>Porezni i ostali prihodi</t>
  </si>
  <si>
    <t>UKUPNO Izvor financiranja Porezni i ostali prihodi</t>
  </si>
  <si>
    <t>BROJČANA OZNAKA IZVORA FINANCIRANJA</t>
  </si>
  <si>
    <t>NAZIV IZVORA FINANCIRANJA</t>
  </si>
  <si>
    <t>PO IZVORIMA FINANCIRANJA</t>
  </si>
  <si>
    <t>Tekući plan 2023</t>
  </si>
  <si>
    <t>višak preneseni iz 2022.godine-neutrošeni</t>
  </si>
  <si>
    <t>Dodatna ulaganja na građevinskim objektima</t>
  </si>
  <si>
    <t>Rashodi za dodatna ulaganja na nefinancijskoj imovini</t>
  </si>
  <si>
    <t>Ostali rashodi</t>
  </si>
  <si>
    <t>Tekuće donacije u naravi</t>
  </si>
  <si>
    <t>Naknade članovima povjerenstva</t>
  </si>
  <si>
    <t>Ostale nespomenute usluge</t>
  </si>
  <si>
    <t>PO FUNKCIJSKOJ  KLASIFIKACIJI</t>
  </si>
  <si>
    <t xml:space="preserve">              ZA OSNOVNU ŠKOLU VIKTORA CARA EMINA LOVRAN</t>
  </si>
  <si>
    <t xml:space="preserve">Oznaka </t>
  </si>
  <si>
    <t xml:space="preserve">Naziv </t>
  </si>
  <si>
    <t xml:space="preserve">Osnovno obrazovanje </t>
  </si>
  <si>
    <t>0912</t>
  </si>
  <si>
    <t>0980</t>
  </si>
  <si>
    <t>Usluge obrazovanja koje nisu drugdje svrstane</t>
  </si>
  <si>
    <t>UKUPNO</t>
  </si>
  <si>
    <t xml:space="preserve">Ostvarenje/
izvršenje za 1.-12./2022. </t>
  </si>
  <si>
    <t xml:space="preserve">Ostvarenje/
izvršenje 1.-12./2023. </t>
  </si>
  <si>
    <t>2.REBALANS 2023</t>
  </si>
  <si>
    <t>Prenesena sredstva MZO za pomoćnike u nastavi</t>
  </si>
  <si>
    <t>Donacije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</si>
  <si>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</si>
  <si>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</si>
  <si>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</si>
  <si>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</si>
  <si>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</si>
  <si>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</si>
  <si>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UKUPNO Izvor financiranja Donacije</t>
  </si>
  <si>
    <t xml:space="preserve">Izvor financiranja 111 Porezni i ostali prihodi </t>
  </si>
  <si>
    <t xml:space="preserve">Izvor financiranja 116 Predfinanciranja EU projekata </t>
  </si>
  <si>
    <t>UKUPNO Izvor financiranja Predfinanciranje EU projekata</t>
  </si>
  <si>
    <t>Izvor financiranja 321 Vlastiti prihodi</t>
  </si>
  <si>
    <t xml:space="preserve">Izvor financiranja 431 Prihodi za posebne namjene </t>
  </si>
  <si>
    <t xml:space="preserve">Izvor financiranja 441 Prihodi decentralizirane funkcije </t>
  </si>
  <si>
    <t>UKUPNO Izvor financiranja Prihodi decentralizirane funkcije</t>
  </si>
  <si>
    <t xml:space="preserve">Izvor financiranja 621 Donacije </t>
  </si>
  <si>
    <t>Izvor financiranja 731 Prihodi od prodaje ili zamjene nef.im. I naknada štete s naslova osiguranja</t>
  </si>
  <si>
    <t xml:space="preserve">Izvor financiranja 521 Pomoći </t>
  </si>
  <si>
    <t>Izvor financiranja 512 Pomoći iz državnog proračuna</t>
  </si>
  <si>
    <t>Izvor financiranja 515 Pomoći za provođenje EU projekata</t>
  </si>
  <si>
    <t>UKUPNO Izvor financiranja Pomoći iz državnog proračuna</t>
  </si>
  <si>
    <t>UKUPNO Izvor financiranja Pomoći za provođenje EU projekata</t>
  </si>
  <si>
    <t>Izvor financiranja 581 Prenesena sredstva MZO za pomoćnike u nastavi</t>
  </si>
  <si>
    <t>UKUPNO Izvor financiranja Prenesena sredstva MZO za pomoćnike u nastavi</t>
  </si>
  <si>
    <t>Pomoći iz državnog proračuna</t>
  </si>
  <si>
    <t>Pomoći za provođenje EU PROJEKATA</t>
  </si>
  <si>
    <t>PROGRAM 530101OSNOVNOŠKOLSKO OBRAZOVANJE</t>
  </si>
  <si>
    <t>Aktivnost 530101 OSIGURANJE UVJETA RADA</t>
  </si>
  <si>
    <t>Izvor financiranja  441 Prihodi za decentralizirane funkcije</t>
  </si>
  <si>
    <t>Izvor financiranja 431 Prihodi za posebne namjene</t>
  </si>
  <si>
    <t>Izvor financiranja  383  Vlastiti prihodi -preneseni višak</t>
  </si>
  <si>
    <t xml:space="preserve">Izvor financiranja  321 Vlastiti prihodi </t>
  </si>
  <si>
    <t>Izvor financiranja 483 Prihodi za posebne namjene - preneseni višak</t>
  </si>
  <si>
    <t>Izvor financiranja 582 Pomoći -preneseni  višak</t>
  </si>
  <si>
    <t>Izvor financiranja 621 Donacije</t>
  </si>
  <si>
    <t>Materijal i djelovi za tekuće i investicijsko održavanje</t>
  </si>
  <si>
    <t>Izvor financiranja 782 Prihodi od prodaje ili zamjene nef.im. I naknada štete s naslova osiguranja- višak preneseni</t>
  </si>
  <si>
    <t>Aktivnost  530106 Nabava udžbenika za učenike OŠ</t>
  </si>
  <si>
    <t>Aktivnost 530107 Prehrana za učenike u osnovnim školama</t>
  </si>
  <si>
    <t>Aktivnost  530202 Produženi boravak</t>
  </si>
  <si>
    <t>PROGRAM 5302 UNAPREĐENJE KVALITETE ODGOJNO OBRAZOVNOG SUSTAVA</t>
  </si>
  <si>
    <t>Izvor financiranja 483 Prihodi za posebne namjene-višak preneseni</t>
  </si>
  <si>
    <t>Izvor financiranja 521 Pomoći</t>
  </si>
  <si>
    <t>Aktivnost 530209 Sufinanciranje rada pomoćnika u nastavi</t>
  </si>
  <si>
    <t>Aktivnost 530239 Županijska škola plivanja</t>
  </si>
  <si>
    <t>Aktivnost 530240 Osiguranje besplatnih zaliha menstrualnih potrepština</t>
  </si>
  <si>
    <t>Izvor financiranja 111 Porezni i ostali prihodi</t>
  </si>
  <si>
    <t>Aktivnost 530604 Natjecanja i smotre</t>
  </si>
  <si>
    <t>PROGRAM 5306 OBILJEŽAVANJE POSTIGNUĆA UČENIKA I NASTAVNIKA</t>
  </si>
  <si>
    <t>Aktivnost 530801 Opremanje ustanova školstva</t>
  </si>
  <si>
    <t>PROGRAM 5308 KAPITALNA ULAGANJA U ODGOJNO OBRAZOVNU INFRASTRUKTURU</t>
  </si>
  <si>
    <t>Izvor financiranja  111 Porezni i ostali prihodi</t>
  </si>
  <si>
    <t>Izvor financiranja  116 Predfinanciranje EU projekata</t>
  </si>
  <si>
    <t>Izvor financiranja 512 Pomoći</t>
  </si>
  <si>
    <t>Izvor financiranja 581 Prenesena sredstva -  pomoći</t>
  </si>
  <si>
    <t>Aktivnost 530222 Programi školskog kurikuluma</t>
  </si>
  <si>
    <t>Izvor financiranja  521 Pomoći</t>
  </si>
  <si>
    <t>Izvor financiranja 582 Pomoći - preneseni višak</t>
  </si>
  <si>
    <t>Izvor financiranja  321 Vlastiti prihodi</t>
  </si>
  <si>
    <t>Izvor financiranja  383 Vlastiti prihodi -preneseni  višak</t>
  </si>
  <si>
    <t>Izvor financiranja 782 Prihodi od prodaje ili zamjene nef.im. I naknada štete s naslova osiguranja-višak preneseni</t>
  </si>
  <si>
    <t>UKUPNO AKTIVNOST 530101 OSIGURANJE UVJETA RADA</t>
  </si>
  <si>
    <t>UKUPNO AKTIVNOST 530106 NABAVA UDŽBENIKA ZA UČENIKE OŠ</t>
  </si>
  <si>
    <t>UKUPNO AKTIVNOST 530107 PREHRANA ZA UČENIKE OŠ</t>
  </si>
  <si>
    <t>UKUPNO PROGRAM OSNOVNOŠKOLSKOG OBRAZOVANJA 5301</t>
  </si>
  <si>
    <t>UKUPNO AKTIVNOST 530202 PRODUŽENI BORAVAK</t>
  </si>
  <si>
    <t>UKUPNO AKTIVNOST 530209 SUFINANCIRANJE RADA POMOĆNIKA U NASTAVI</t>
  </si>
  <si>
    <t>UKUPNO AKTIVNOST 530222 PROGRAMI ŠKOLSKOG KURIKULUMA</t>
  </si>
  <si>
    <t>UKUPNO AKTIVNOST 530239 ŽUPANIJSKA ŠKOLA PLIVANJA</t>
  </si>
  <si>
    <t>UKUPNO AKTIVNOST 530240 OSIGURANJE BESPLATNIH ZALIHA MENSTRUALNIH POTREPŠTINA</t>
  </si>
  <si>
    <t>UKUPNO PROGRAM UNAPREĐENJE KVALITETE ODGOJNO OBRAZOVNOG SUSTAVA 5302</t>
  </si>
  <si>
    <t>UKUPNO AKTIVNOST 530604 NATJECANJA I SMOTRE</t>
  </si>
  <si>
    <t>UKUPNO PROGRAM OBILJEŽAVANJE POSTIGNUĆA UČENIKA I NASTAVNIKA 5306</t>
  </si>
  <si>
    <t>UKUPNO AKTIVNOST 530801 OPREMANJE USTANOVA ŠKOLSTVA</t>
  </si>
  <si>
    <t>UKUPNO PROGRAM KAPITALNA ULAGANJA U ODGOJNO OBRAZOVNU INFRASTRUKTURU 5308</t>
  </si>
  <si>
    <t>Vlastiti prihodi - preneseni višak</t>
  </si>
  <si>
    <t>Prihodi za posebne namjene</t>
  </si>
  <si>
    <t>Prihodi za posebne namjene- preneseni višak</t>
  </si>
  <si>
    <t xml:space="preserve">Pomoći </t>
  </si>
  <si>
    <t>Prihodi od prodaje ili zamjene nef.im. I naknada štete s naslova osiguranja-višak preneseni</t>
  </si>
  <si>
    <t xml:space="preserve">POKRIĆE MANJKA </t>
  </si>
  <si>
    <t>Izvor financiranja Prihodi za posebne namjene  - manjak</t>
  </si>
  <si>
    <t xml:space="preserve">Rezultat poslovanja </t>
  </si>
  <si>
    <t xml:space="preserve">Manjak prihoda od poslovanja </t>
  </si>
  <si>
    <t>Izvor financiranja Pomoći  - manjak</t>
  </si>
  <si>
    <t>Sveukupno rashodi</t>
  </si>
  <si>
    <t>Pomoći- preneseni višak</t>
  </si>
  <si>
    <t>Ukupno rashodi</t>
  </si>
  <si>
    <t>111</t>
  </si>
  <si>
    <t>116</t>
  </si>
  <si>
    <t>321</t>
  </si>
  <si>
    <t xml:space="preserve">Prihodi decentralizirane funkcije </t>
  </si>
  <si>
    <t>515</t>
  </si>
  <si>
    <t>521</t>
  </si>
  <si>
    <t>581</t>
  </si>
  <si>
    <t>621</t>
  </si>
  <si>
    <t>731</t>
  </si>
  <si>
    <t>441</t>
  </si>
  <si>
    <t>431</t>
  </si>
  <si>
    <t>512</t>
  </si>
  <si>
    <t>Ravnateljica Škole</t>
  </si>
  <si>
    <t>__________________</t>
  </si>
  <si>
    <t>Barbara Kalčič Grabrovac,prof.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</si>
</sst>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b/>
      <sz val="16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Times New Roman"/>
      <family val="1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62"/>
      <name val="Times New Roman"/>
      <family val="1"/>
    </font>
    <font>
      <b/>
      <i/>
      <sz val="1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6"/>
      <color theme="3" tint="0.39998000860214233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19" borderId="1" applyNumberFormat="0" applyFont="0" applyAlignment="0" applyProtection="0"/>
    <xf numFmtId="0" fontId="5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9" fillId="27" borderId="2" applyNumberFormat="0" applyAlignment="0" applyProtection="0"/>
    <xf numFmtId="0" fontId="60" fillId="27" borderId="3" applyNumberFormat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3" fontId="48" fillId="0" borderId="0" xfId="0" applyNumberFormat="1" applyFont="1" applyBorder="1" applyAlignment="1">
      <alignment vertical="center"/>
    </xf>
    <xf numFmtId="0" fontId="73" fillId="0" borderId="0" xfId="0" applyFont="1" applyAlignment="1">
      <alignment vertical="center" wrapText="1"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10" fillId="0" borderId="11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9" fillId="0" borderId="1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49" fontId="9" fillId="0" borderId="0" xfId="0" applyNumberFormat="1" applyFont="1" applyBorder="1" applyAlignment="1" quotePrefix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wrapText="1"/>
    </xf>
    <xf numFmtId="3" fontId="12" fillId="0" borderId="0" xfId="0" applyNumberFormat="1" applyFont="1" applyAlignment="1">
      <alignment/>
    </xf>
    <xf numFmtId="3" fontId="9" fillId="0" borderId="14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quotePrefix="1">
      <alignment horizontal="center"/>
    </xf>
    <xf numFmtId="49" fontId="9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4" fillId="0" borderId="0" xfId="0" applyNumberFormat="1" applyFont="1" applyAlignment="1" quotePrefix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/>
    </xf>
    <xf numFmtId="3" fontId="13" fillId="0" borderId="17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 quotePrefix="1">
      <alignment horizontal="center" vertical="center" wrapText="1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0" fillId="0" borderId="19" xfId="0" applyNumberFormat="1" applyFont="1" applyBorder="1" applyAlignment="1">
      <alignment horizontal="left" vertical="center"/>
    </xf>
    <xf numFmtId="0" fontId="10" fillId="0" borderId="20" xfId="0" applyNumberFormat="1" applyFont="1" applyBorder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3" fontId="10" fillId="0" borderId="11" xfId="0" applyNumberFormat="1" applyFont="1" applyBorder="1" applyAlignment="1">
      <alignment horizontal="left" vertical="center" wrapText="1"/>
    </xf>
    <xf numFmtId="3" fontId="9" fillId="0" borderId="11" xfId="0" applyNumberFormat="1" applyFont="1" applyBorder="1" applyAlignment="1" quotePrefix="1">
      <alignment horizontal="left" vertical="center"/>
    </xf>
    <xf numFmtId="3" fontId="9" fillId="0" borderId="19" xfId="0" applyNumberFormat="1" applyFont="1" applyBorder="1" applyAlignment="1" quotePrefix="1">
      <alignment horizontal="center" vertical="center"/>
    </xf>
    <xf numFmtId="3" fontId="16" fillId="0" borderId="0" xfId="0" applyNumberFormat="1" applyFont="1" applyAlignment="1">
      <alignment/>
    </xf>
    <xf numFmtId="0" fontId="10" fillId="0" borderId="19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3" fontId="9" fillId="32" borderId="14" xfId="0" applyNumberFormat="1" applyFont="1" applyFill="1" applyBorder="1" applyAlignment="1">
      <alignment horizontal="right" vertical="center"/>
    </xf>
    <xf numFmtId="3" fontId="9" fillId="32" borderId="11" xfId="0" applyNumberFormat="1" applyFont="1" applyFill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/>
    </xf>
    <xf numFmtId="0" fontId="9" fillId="33" borderId="19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 wrapText="1"/>
    </xf>
    <xf numFmtId="0" fontId="9" fillId="32" borderId="24" xfId="0" applyNumberFormat="1" applyFont="1" applyFill="1" applyBorder="1" applyAlignment="1">
      <alignment horizontal="left" vertical="center"/>
    </xf>
    <xf numFmtId="3" fontId="9" fillId="32" borderId="13" xfId="0" applyNumberFormat="1" applyFont="1" applyFill="1" applyBorder="1" applyAlignment="1">
      <alignment horizontal="left" vertical="center" wrapText="1"/>
    </xf>
    <xf numFmtId="0" fontId="9" fillId="32" borderId="19" xfId="0" applyNumberFormat="1" applyFont="1" applyFill="1" applyBorder="1" applyAlignment="1">
      <alignment horizontal="left" vertical="center"/>
    </xf>
    <xf numFmtId="3" fontId="9" fillId="32" borderId="11" xfId="0" applyNumberFormat="1" applyFont="1" applyFill="1" applyBorder="1" applyAlignment="1">
      <alignment horizontal="left" vertical="center" wrapText="1"/>
    </xf>
    <xf numFmtId="0" fontId="9" fillId="32" borderId="25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left" vertical="center" wrapText="1"/>
    </xf>
    <xf numFmtId="0" fontId="9" fillId="32" borderId="19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 wrapText="1"/>
    </xf>
    <xf numFmtId="0" fontId="9" fillId="33" borderId="21" xfId="0" applyNumberFormat="1" applyFont="1" applyFill="1" applyBorder="1" applyAlignment="1">
      <alignment horizontal="left" vertical="center"/>
    </xf>
    <xf numFmtId="3" fontId="9" fillId="32" borderId="16" xfId="0" applyNumberFormat="1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right" vertical="center"/>
    </xf>
    <xf numFmtId="3" fontId="9" fillId="32" borderId="10" xfId="0" applyNumberFormat="1" applyFont="1" applyFill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49" fontId="74" fillId="0" borderId="0" xfId="0" applyNumberFormat="1" applyFont="1" applyAlignment="1">
      <alignment vertical="center"/>
    </xf>
    <xf numFmtId="49" fontId="75" fillId="0" borderId="0" xfId="0" applyNumberFormat="1" applyFont="1" applyAlignment="1">
      <alignment vertical="center"/>
    </xf>
    <xf numFmtId="3" fontId="9" fillId="32" borderId="26" xfId="0" applyNumberFormat="1" applyFont="1" applyFill="1" applyBorder="1" applyAlignment="1">
      <alignment horizontal="right" vertical="center"/>
    </xf>
    <xf numFmtId="3" fontId="9" fillId="32" borderId="27" xfId="0" applyNumberFormat="1" applyFont="1" applyFill="1" applyBorder="1" applyAlignment="1">
      <alignment horizontal="right" vertical="center"/>
    </xf>
    <xf numFmtId="3" fontId="74" fillId="0" borderId="0" xfId="0" applyNumberFormat="1" applyFont="1" applyAlignment="1">
      <alignment/>
    </xf>
    <xf numFmtId="3" fontId="74" fillId="0" borderId="0" xfId="0" applyNumberFormat="1" applyFont="1" applyBorder="1" applyAlignment="1" quotePrefix="1">
      <alignment horizontal="center" vertical="center"/>
    </xf>
    <xf numFmtId="3" fontId="74" fillId="0" borderId="0" xfId="0" applyNumberFormat="1" applyFont="1" applyAlignment="1">
      <alignment vertical="center"/>
    </xf>
    <xf numFmtId="0" fontId="74" fillId="0" borderId="0" xfId="0" applyNumberFormat="1" applyFont="1" applyBorder="1" applyAlignment="1" quotePrefix="1">
      <alignment horizontal="center" vertical="center"/>
    </xf>
    <xf numFmtId="0" fontId="9" fillId="32" borderId="11" xfId="0" applyFont="1" applyFill="1" applyBorder="1" applyAlignment="1">
      <alignment horizontal="left" vertical="center" wrapText="1"/>
    </xf>
    <xf numFmtId="3" fontId="76" fillId="0" borderId="0" xfId="0" applyNumberFormat="1" applyFont="1" applyAlignment="1" quotePrefix="1">
      <alignment horizontal="left" vertical="center" wrapText="1"/>
    </xf>
    <xf numFmtId="0" fontId="9" fillId="32" borderId="21" xfId="0" applyFont="1" applyFill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3" fontId="10" fillId="0" borderId="29" xfId="0" applyNumberFormat="1" applyFont="1" applyBorder="1" applyAlignment="1">
      <alignment horizontal="left" vertical="center" wrapText="1"/>
    </xf>
    <xf numFmtId="3" fontId="9" fillId="34" borderId="0" xfId="0" applyNumberFormat="1" applyFont="1" applyFill="1" applyBorder="1" applyAlignment="1" quotePrefix="1">
      <alignment horizontal="left" vertical="center"/>
    </xf>
    <xf numFmtId="3" fontId="9" fillId="34" borderId="0" xfId="0" applyNumberFormat="1" applyFont="1" applyFill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32" borderId="31" xfId="0" applyNumberFormat="1" applyFont="1" applyFill="1" applyBorder="1" applyAlignment="1">
      <alignment horizontal="right" vertical="center"/>
    </xf>
    <xf numFmtId="3" fontId="8" fillId="0" borderId="21" xfId="0" applyNumberFormat="1" applyFont="1" applyBorder="1" applyAlignment="1">
      <alignment/>
    </xf>
    <xf numFmtId="3" fontId="9" fillId="0" borderId="20" xfId="0" applyNumberFormat="1" applyFont="1" applyBorder="1" applyAlignment="1" quotePrefix="1">
      <alignment horizontal="center" vertical="center"/>
    </xf>
    <xf numFmtId="3" fontId="9" fillId="0" borderId="32" xfId="0" applyNumberFormat="1" applyFont="1" applyBorder="1" applyAlignment="1">
      <alignment horizontal="right" vertical="center"/>
    </xf>
    <xf numFmtId="3" fontId="8" fillId="34" borderId="0" xfId="0" applyNumberFormat="1" applyFont="1" applyFill="1" applyAlignment="1">
      <alignment/>
    </xf>
    <xf numFmtId="3" fontId="9" fillId="0" borderId="33" xfId="0" applyNumberFormat="1" applyFont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0" borderId="11" xfId="0" applyNumberFormat="1" applyFont="1" applyBorder="1" applyAlignment="1" quotePrefix="1">
      <alignment horizontal="left" vertical="top" wrapText="1"/>
    </xf>
    <xf numFmtId="49" fontId="9" fillId="34" borderId="0" xfId="0" applyNumberFormat="1" applyFont="1" applyFill="1" applyBorder="1" applyAlignment="1" quotePrefix="1">
      <alignment horizontal="left" vertical="center" wrapText="1"/>
    </xf>
    <xf numFmtId="3" fontId="9" fillId="32" borderId="35" xfId="0" applyNumberFormat="1" applyFont="1" applyFill="1" applyBorder="1" applyAlignment="1">
      <alignment horizontal="right" vertical="center"/>
    </xf>
    <xf numFmtId="3" fontId="9" fillId="32" borderId="36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 quotePrefix="1">
      <alignment horizontal="center" vertical="center"/>
    </xf>
    <xf numFmtId="3" fontId="9" fillId="34" borderId="0" xfId="0" applyNumberFormat="1" applyFont="1" applyFill="1" applyBorder="1" applyAlignment="1" quotePrefix="1">
      <alignment horizontal="right" vertical="center"/>
    </xf>
    <xf numFmtId="3" fontId="74" fillId="34" borderId="0" xfId="0" applyNumberFormat="1" applyFont="1" applyFill="1" applyBorder="1" applyAlignment="1" quotePrefix="1">
      <alignment horizontal="left" vertical="center"/>
    </xf>
    <xf numFmtId="3" fontId="5" fillId="32" borderId="10" xfId="0" applyNumberFormat="1" applyFont="1" applyFill="1" applyBorder="1" applyAlignment="1" quotePrefix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3" fontId="9" fillId="32" borderId="34" xfId="0" applyNumberFormat="1" applyFont="1" applyFill="1" applyBorder="1" applyAlignment="1">
      <alignment horizontal="right" vertical="center"/>
    </xf>
    <xf numFmtId="3" fontId="9" fillId="34" borderId="11" xfId="0" applyNumberFormat="1" applyFont="1" applyFill="1" applyBorder="1" applyAlignment="1">
      <alignment horizontal="right" vertical="center"/>
    </xf>
    <xf numFmtId="3" fontId="9" fillId="34" borderId="34" xfId="0" applyNumberFormat="1" applyFont="1" applyFill="1" applyBorder="1" applyAlignment="1">
      <alignment horizontal="right" vertical="center"/>
    </xf>
    <xf numFmtId="3" fontId="10" fillId="0" borderId="32" xfId="0" applyNumberFormat="1" applyFont="1" applyBorder="1" applyAlignment="1">
      <alignment horizontal="left" vertical="center" wrapText="1"/>
    </xf>
    <xf numFmtId="3" fontId="9" fillId="34" borderId="32" xfId="0" applyNumberFormat="1" applyFont="1" applyFill="1" applyBorder="1" applyAlignment="1">
      <alignment horizontal="right" vertical="center"/>
    </xf>
    <xf numFmtId="3" fontId="9" fillId="34" borderId="37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0" fontId="77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0" fontId="10" fillId="34" borderId="11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0" fontId="10" fillId="33" borderId="19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8" fillId="35" borderId="10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left" vertical="center" wrapText="1"/>
    </xf>
    <xf numFmtId="3" fontId="9" fillId="35" borderId="10" xfId="0" applyNumberFormat="1" applyFont="1" applyFill="1" applyBorder="1" applyAlignment="1">
      <alignment horizontal="right" vertical="center"/>
    </xf>
    <xf numFmtId="0" fontId="18" fillId="35" borderId="10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left" vertical="center" wrapText="1"/>
    </xf>
    <xf numFmtId="3" fontId="18" fillId="35" borderId="10" xfId="0" applyNumberFormat="1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0" fontId="9" fillId="32" borderId="19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3" fontId="9" fillId="34" borderId="14" xfId="0" applyNumberFormat="1" applyFont="1" applyFill="1" applyBorder="1" applyAlignment="1">
      <alignment horizontal="right" vertical="center"/>
    </xf>
    <xf numFmtId="3" fontId="9" fillId="34" borderId="16" xfId="0" applyNumberFormat="1" applyFont="1" applyFill="1" applyBorder="1" applyAlignment="1">
      <alignment horizontal="right" vertical="center"/>
    </xf>
    <xf numFmtId="3" fontId="9" fillId="34" borderId="15" xfId="0" applyNumberFormat="1" applyFont="1" applyFill="1" applyBorder="1" applyAlignment="1">
      <alignment horizontal="right" vertical="center"/>
    </xf>
    <xf numFmtId="3" fontId="9" fillId="34" borderId="10" xfId="0" applyNumberFormat="1" applyFont="1" applyFill="1" applyBorder="1" applyAlignment="1">
      <alignment horizontal="right" vertical="center"/>
    </xf>
    <xf numFmtId="3" fontId="18" fillId="35" borderId="10" xfId="0" applyNumberFormat="1" applyFont="1" applyFill="1" applyBorder="1" applyAlignment="1">
      <alignment horizontal="right" vertical="center"/>
    </xf>
    <xf numFmtId="3" fontId="9" fillId="32" borderId="14" xfId="0" applyNumberFormat="1" applyFont="1" applyFill="1" applyBorder="1" applyAlignment="1">
      <alignment horizontal="right" vertical="center"/>
    </xf>
    <xf numFmtId="3" fontId="10" fillId="0" borderId="15" xfId="0" applyNumberFormat="1" applyFont="1" applyBorder="1" applyAlignment="1">
      <alignment horizontal="left" vertical="center" wrapText="1"/>
    </xf>
    <xf numFmtId="0" fontId="9" fillId="32" borderId="25" xfId="0" applyNumberFormat="1" applyFont="1" applyFill="1" applyBorder="1" applyAlignment="1">
      <alignment horizontal="left" vertical="center"/>
    </xf>
    <xf numFmtId="3" fontId="9" fillId="32" borderId="14" xfId="0" applyNumberFormat="1" applyFont="1" applyFill="1" applyBorder="1" applyAlignment="1">
      <alignment horizontal="left" vertical="center" wrapText="1"/>
    </xf>
    <xf numFmtId="0" fontId="18" fillId="35" borderId="10" xfId="0" applyNumberFormat="1" applyFont="1" applyFill="1" applyBorder="1" applyAlignment="1">
      <alignment horizontal="left" vertical="center"/>
    </xf>
    <xf numFmtId="3" fontId="18" fillId="35" borderId="10" xfId="0" applyNumberFormat="1" applyFont="1" applyFill="1" applyBorder="1" applyAlignment="1">
      <alignment horizontal="left" vertical="center" wrapText="1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9" fillId="32" borderId="16" xfId="0" applyNumberFormat="1" applyFont="1" applyFill="1" applyBorder="1" applyAlignment="1">
      <alignment horizontal="right" vertical="center"/>
    </xf>
    <xf numFmtId="3" fontId="9" fillId="34" borderId="38" xfId="0" applyNumberFormat="1" applyFont="1" applyFill="1" applyBorder="1" applyAlignment="1">
      <alignment horizontal="right" vertical="center"/>
    </xf>
    <xf numFmtId="0" fontId="13" fillId="0" borderId="10" xfId="0" applyNumberFormat="1" applyFont="1" applyBorder="1" applyAlignment="1" quotePrefix="1">
      <alignment horizontal="center" vertical="center" wrapText="1"/>
    </xf>
    <xf numFmtId="0" fontId="20" fillId="0" borderId="31" xfId="0" applyNumberFormat="1" applyFont="1" applyFill="1" applyBorder="1" applyAlignment="1" applyProtection="1" quotePrefix="1">
      <alignment horizontal="left" wrapText="1"/>
      <protection/>
    </xf>
    <xf numFmtId="0" fontId="22" fillId="36" borderId="10" xfId="0" applyNumberFormat="1" applyFont="1" applyFill="1" applyBorder="1" applyAlignment="1" applyProtection="1">
      <alignment horizontal="left" wrapText="1"/>
      <protection/>
    </xf>
    <xf numFmtId="0" fontId="20" fillId="0" borderId="10" xfId="0" applyNumberFormat="1" applyFont="1" applyFill="1" applyBorder="1" applyAlignment="1" applyProtection="1">
      <alignment horizontal="left" wrapText="1"/>
      <protection/>
    </xf>
    <xf numFmtId="0" fontId="0" fillId="0" borderId="10" xfId="0" applyBorder="1" applyAlignment="1">
      <alignment/>
    </xf>
    <xf numFmtId="0" fontId="20" fillId="0" borderId="10" xfId="0" applyFont="1" applyFill="1" applyBorder="1" applyAlignment="1" quotePrefix="1">
      <alignment horizontal="left"/>
    </xf>
    <xf numFmtId="0" fontId="20" fillId="36" borderId="10" xfId="0" applyNumberFormat="1" applyFont="1" applyFill="1" applyBorder="1" applyAlignment="1" applyProtection="1">
      <alignment horizontal="left" wrapText="1"/>
      <protection/>
    </xf>
    <xf numFmtId="0" fontId="21" fillId="36" borderId="10" xfId="0" applyNumberFormat="1" applyFont="1" applyFill="1" applyBorder="1" applyAlignment="1" applyProtection="1">
      <alignment wrapText="1"/>
      <protection/>
    </xf>
    <xf numFmtId="0" fontId="20" fillId="0" borderId="10" xfId="0" applyNumberFormat="1" applyFont="1" applyFill="1" applyBorder="1" applyAlignment="1" applyProtection="1" quotePrefix="1">
      <alignment horizontal="left" wrapText="1"/>
      <protection/>
    </xf>
    <xf numFmtId="0" fontId="21" fillId="0" borderId="10" xfId="0" applyNumberFormat="1" applyFont="1" applyFill="1" applyBorder="1" applyAlignment="1" applyProtection="1">
      <alignment wrapText="1"/>
      <protection/>
    </xf>
    <xf numFmtId="0" fontId="20" fillId="0" borderId="10" xfId="0" applyFont="1" applyBorder="1" applyAlignment="1" quotePrefix="1">
      <alignment horizontal="left"/>
    </xf>
    <xf numFmtId="0" fontId="20" fillId="36" borderId="10" xfId="0" applyNumberFormat="1" applyFont="1" applyFill="1" applyBorder="1" applyAlignment="1" applyProtection="1" quotePrefix="1">
      <alignment horizontal="left" wrapText="1"/>
      <protection/>
    </xf>
    <xf numFmtId="0" fontId="0" fillId="0" borderId="10" xfId="0" applyBorder="1" applyAlignment="1">
      <alignment/>
    </xf>
    <xf numFmtId="0" fontId="22" fillId="33" borderId="10" xfId="0" applyNumberFormat="1" applyFont="1" applyFill="1" applyBorder="1" applyAlignment="1" applyProtection="1">
      <alignment horizontal="left" wrapText="1"/>
      <protection/>
    </xf>
    <xf numFmtId="0" fontId="0" fillId="36" borderId="10" xfId="0" applyFill="1" applyBorder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4" fontId="21" fillId="36" borderId="10" xfId="0" applyNumberFormat="1" applyFont="1" applyFill="1" applyBorder="1" applyAlignment="1" applyProtection="1">
      <alignment wrapText="1"/>
      <protection/>
    </xf>
    <xf numFmtId="4" fontId="21" fillId="0" borderId="10" xfId="0" applyNumberFormat="1" applyFont="1" applyFill="1" applyBorder="1" applyAlignment="1" applyProtection="1">
      <alignment wrapText="1"/>
      <protection/>
    </xf>
    <xf numFmtId="4" fontId="0" fillId="0" borderId="10" xfId="0" applyNumberFormat="1" applyBorder="1" applyAlignment="1">
      <alignment/>
    </xf>
    <xf numFmtId="4" fontId="22" fillId="36" borderId="10" xfId="0" applyNumberFormat="1" applyFont="1" applyFill="1" applyBorder="1" applyAlignment="1" applyProtection="1">
      <alignment horizontal="left" wrapText="1"/>
      <protection/>
    </xf>
    <xf numFmtId="4" fontId="23" fillId="33" borderId="10" xfId="0" applyNumberFormat="1" applyFont="1" applyFill="1" applyBorder="1" applyAlignment="1" applyProtection="1">
      <alignment horizontal="right" wrapText="1"/>
      <protection/>
    </xf>
    <xf numFmtId="4" fontId="23" fillId="36" borderId="10" xfId="0" applyNumberFormat="1" applyFont="1" applyFill="1" applyBorder="1" applyAlignment="1" applyProtection="1">
      <alignment horizontal="right" wrapText="1"/>
      <protection/>
    </xf>
    <xf numFmtId="1" fontId="0" fillId="0" borderId="10" xfId="0" applyNumberFormat="1" applyBorder="1" applyAlignment="1">
      <alignment/>
    </xf>
    <xf numFmtId="1" fontId="0" fillId="36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3" fontId="76" fillId="0" borderId="0" xfId="0" applyNumberFormat="1" applyFont="1" applyAlignment="1" quotePrefix="1">
      <alignment horizontal="left" vertical="center" wrapText="1"/>
    </xf>
    <xf numFmtId="4" fontId="19" fillId="35" borderId="10" xfId="0" applyNumberFormat="1" applyFont="1" applyFill="1" applyBorder="1" applyAlignment="1">
      <alignment horizontal="center" vertical="center" wrapText="1"/>
    </xf>
    <xf numFmtId="4" fontId="9" fillId="32" borderId="14" xfId="0" applyNumberFormat="1" applyFont="1" applyFill="1" applyBorder="1" applyAlignment="1">
      <alignment horizontal="right" vertical="center"/>
    </xf>
    <xf numFmtId="4" fontId="9" fillId="33" borderId="14" xfId="0" applyNumberFormat="1" applyFont="1" applyFill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/>
    </xf>
    <xf numFmtId="4" fontId="9" fillId="32" borderId="11" xfId="0" applyNumberFormat="1" applyFont="1" applyFill="1" applyBorder="1" applyAlignment="1">
      <alignment horizontal="right" vertical="center"/>
    </xf>
    <xf numFmtId="4" fontId="10" fillId="33" borderId="11" xfId="0" applyNumberFormat="1" applyFont="1" applyFill="1" applyBorder="1" applyAlignment="1">
      <alignment horizontal="right" vertical="center" wrapText="1"/>
    </xf>
    <xf numFmtId="4" fontId="10" fillId="33" borderId="11" xfId="0" applyNumberFormat="1" applyFont="1" applyFill="1" applyBorder="1" applyAlignment="1">
      <alignment horizontal="right" vertical="center"/>
    </xf>
    <xf numFmtId="4" fontId="9" fillId="32" borderId="11" xfId="0" applyNumberFormat="1" applyFont="1" applyFill="1" applyBorder="1" applyAlignment="1">
      <alignment horizontal="right" vertical="center" wrapText="1"/>
    </xf>
    <xf numFmtId="4" fontId="10" fillId="33" borderId="11" xfId="0" applyNumberFormat="1" applyFont="1" applyFill="1" applyBorder="1" applyAlignment="1">
      <alignment horizontal="right" vertical="center"/>
    </xf>
    <xf numFmtId="4" fontId="10" fillId="0" borderId="15" xfId="0" applyNumberFormat="1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right" vertical="center" wrapText="1"/>
    </xf>
    <xf numFmtId="4" fontId="18" fillId="35" borderId="10" xfId="0" applyNumberFormat="1" applyFont="1" applyFill="1" applyBorder="1" applyAlignment="1">
      <alignment horizontal="right" vertical="center" wrapText="1"/>
    </xf>
    <xf numFmtId="4" fontId="18" fillId="32" borderId="14" xfId="0" applyNumberFormat="1" applyFont="1" applyFill="1" applyBorder="1" applyAlignment="1">
      <alignment horizontal="right" vertical="center" wrapText="1"/>
    </xf>
    <xf numFmtId="4" fontId="18" fillId="33" borderId="11" xfId="0" applyNumberFormat="1" applyFont="1" applyFill="1" applyBorder="1" applyAlignment="1">
      <alignment horizontal="right" vertical="center" wrapText="1"/>
    </xf>
    <xf numFmtId="4" fontId="10" fillId="34" borderId="11" xfId="0" applyNumberFormat="1" applyFont="1" applyFill="1" applyBorder="1" applyAlignment="1">
      <alignment horizontal="right" vertical="center" wrapText="1"/>
    </xf>
    <xf numFmtId="4" fontId="18" fillId="32" borderId="11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 quotePrefix="1">
      <alignment horizontal="right" vertical="center"/>
    </xf>
    <xf numFmtId="4" fontId="9" fillId="32" borderId="14" xfId="0" applyNumberFormat="1" applyFont="1" applyFill="1" applyBorder="1" applyAlignment="1">
      <alignment horizontal="right" vertical="center"/>
    </xf>
    <xf numFmtId="4" fontId="9" fillId="33" borderId="11" xfId="0" applyNumberFormat="1" applyFont="1" applyFill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4" fontId="9" fillId="32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right" vertical="center"/>
    </xf>
    <xf numFmtId="4" fontId="18" fillId="35" borderId="10" xfId="0" applyNumberFormat="1" applyFont="1" applyFill="1" applyBorder="1" applyAlignment="1">
      <alignment horizontal="right" vertical="center"/>
    </xf>
    <xf numFmtId="4" fontId="10" fillId="32" borderId="14" xfId="0" applyNumberFormat="1" applyFont="1" applyFill="1" applyBorder="1" applyAlignment="1">
      <alignment horizontal="right" vertical="center"/>
    </xf>
    <xf numFmtId="4" fontId="10" fillId="0" borderId="39" xfId="0" applyNumberFormat="1" applyFont="1" applyBorder="1" applyAlignment="1">
      <alignment horizontal="right" vertical="center"/>
    </xf>
    <xf numFmtId="4" fontId="10" fillId="0" borderId="40" xfId="0" applyNumberFormat="1" applyFont="1" applyBorder="1" applyAlignment="1">
      <alignment horizontal="right" vertical="center"/>
    </xf>
    <xf numFmtId="4" fontId="10" fillId="0" borderId="41" xfId="0" applyNumberFormat="1" applyFont="1" applyBorder="1" applyAlignment="1">
      <alignment horizontal="right" vertical="center"/>
    </xf>
    <xf numFmtId="4" fontId="10" fillId="0" borderId="32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5" fillId="32" borderId="10" xfId="0" applyNumberFormat="1" applyFont="1" applyFill="1" applyBorder="1" applyAlignment="1" quotePrefix="1">
      <alignment horizontal="right" vertical="center"/>
    </xf>
    <xf numFmtId="4" fontId="9" fillId="0" borderId="11" xfId="0" applyNumberFormat="1" applyFont="1" applyBorder="1" applyAlignment="1" quotePrefix="1">
      <alignment horizontal="right" vertical="center"/>
    </xf>
    <xf numFmtId="4" fontId="9" fillId="0" borderId="15" xfId="0" applyNumberFormat="1" applyFont="1" applyBorder="1" applyAlignment="1" quotePrefix="1">
      <alignment horizontal="right" vertical="center"/>
    </xf>
    <xf numFmtId="4" fontId="5" fillId="32" borderId="10" xfId="0" applyNumberFormat="1" applyFont="1" applyFill="1" applyBorder="1" applyAlignment="1">
      <alignment vertical="center"/>
    </xf>
    <xf numFmtId="4" fontId="5" fillId="32" borderId="10" xfId="0" applyNumberFormat="1" applyFont="1" applyFill="1" applyBorder="1" applyAlignment="1">
      <alignment horizontal="right" vertical="center"/>
    </xf>
    <xf numFmtId="4" fontId="10" fillId="32" borderId="11" xfId="0" applyNumberFormat="1" applyFont="1" applyFill="1" applyBorder="1" applyAlignment="1">
      <alignment horizontal="right" vertical="center"/>
    </xf>
    <xf numFmtId="4" fontId="9" fillId="32" borderId="42" xfId="0" applyNumberFormat="1" applyFont="1" applyFill="1" applyBorder="1" applyAlignment="1">
      <alignment vertical="center"/>
    </xf>
    <xf numFmtId="4" fontId="5" fillId="0" borderId="0" xfId="0" applyNumberFormat="1" applyFont="1" applyBorder="1" applyAlignment="1" quotePrefix="1">
      <alignment horizontal="center"/>
    </xf>
    <xf numFmtId="4" fontId="5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3" fontId="9" fillId="32" borderId="0" xfId="0" applyNumberFormat="1" applyFont="1" applyFill="1" applyBorder="1" applyAlignment="1" quotePrefix="1">
      <alignment horizontal="center" vertical="center"/>
    </xf>
    <xf numFmtId="4" fontId="9" fillId="32" borderId="0" xfId="0" applyNumberFormat="1" applyFont="1" applyFill="1" applyBorder="1" applyAlignment="1">
      <alignment horizontal="right" vertical="center"/>
    </xf>
    <xf numFmtId="3" fontId="9" fillId="32" borderId="0" xfId="0" applyNumberFormat="1" applyFont="1" applyFill="1" applyBorder="1" applyAlignment="1">
      <alignment horizontal="right" vertical="center"/>
    </xf>
    <xf numFmtId="4" fontId="9" fillId="34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78" fillId="0" borderId="0" xfId="0" applyFont="1" applyAlignment="1">
      <alignment vertical="center"/>
    </xf>
    <xf numFmtId="0" fontId="0" fillId="0" borderId="0" xfId="0" applyAlignment="1">
      <alignment vertical="center"/>
    </xf>
    <xf numFmtId="3" fontId="9" fillId="0" borderId="15" xfId="0" applyNumberFormat="1" applyFont="1" applyBorder="1" applyAlignment="1" quotePrefix="1">
      <alignment horizontal="left" vertical="top" wrapText="1"/>
    </xf>
    <xf numFmtId="3" fontId="9" fillId="35" borderId="24" xfId="0" applyNumberFormat="1" applyFont="1" applyFill="1" applyBorder="1" applyAlignment="1" quotePrefix="1">
      <alignment horizontal="center" vertical="center"/>
    </xf>
    <xf numFmtId="3" fontId="9" fillId="35" borderId="19" xfId="0" applyNumberFormat="1" applyFont="1" applyFill="1" applyBorder="1" applyAlignment="1" quotePrefix="1">
      <alignment horizontal="center" vertical="center"/>
    </xf>
    <xf numFmtId="3" fontId="9" fillId="35" borderId="11" xfId="0" applyNumberFormat="1" applyFont="1" applyFill="1" applyBorder="1" applyAlignment="1" quotePrefix="1">
      <alignment horizontal="left" vertical="center"/>
    </xf>
    <xf numFmtId="4" fontId="9" fillId="35" borderId="11" xfId="0" applyNumberFormat="1" applyFont="1" applyFill="1" applyBorder="1" applyAlignment="1" quotePrefix="1">
      <alignment horizontal="right" vertical="center"/>
    </xf>
    <xf numFmtId="4" fontId="9" fillId="34" borderId="15" xfId="0" applyNumberFormat="1" applyFont="1" applyFill="1" applyBorder="1" applyAlignment="1" quotePrefix="1">
      <alignment horizontal="right" vertical="center"/>
    </xf>
    <xf numFmtId="4" fontId="9" fillId="34" borderId="11" xfId="0" applyNumberFormat="1" applyFont="1" applyFill="1" applyBorder="1" applyAlignment="1" quotePrefix="1">
      <alignment horizontal="right" vertical="center"/>
    </xf>
    <xf numFmtId="3" fontId="9" fillId="35" borderId="11" xfId="0" applyNumberFormat="1" applyFont="1" applyFill="1" applyBorder="1" applyAlignment="1" quotePrefix="1">
      <alignment horizontal="left" vertical="top" wrapText="1"/>
    </xf>
    <xf numFmtId="3" fontId="9" fillId="35" borderId="11" xfId="0" applyNumberFormat="1" applyFont="1" applyFill="1" applyBorder="1" applyAlignment="1">
      <alignment horizontal="right" vertical="center"/>
    </xf>
    <xf numFmtId="3" fontId="9" fillId="35" borderId="13" xfId="0" applyNumberFormat="1" applyFont="1" applyFill="1" applyBorder="1" applyAlignment="1" quotePrefix="1">
      <alignment horizontal="left" vertical="center"/>
    </xf>
    <xf numFmtId="4" fontId="9" fillId="35" borderId="13" xfId="0" applyNumberFormat="1" applyFont="1" applyFill="1" applyBorder="1" applyAlignment="1" quotePrefix="1">
      <alignment horizontal="right" vertical="center"/>
    </xf>
    <xf numFmtId="3" fontId="9" fillId="35" borderId="13" xfId="0" applyNumberFormat="1" applyFont="1" applyFill="1" applyBorder="1" applyAlignment="1">
      <alignment horizontal="right" vertical="center"/>
    </xf>
    <xf numFmtId="3" fontId="9" fillId="35" borderId="43" xfId="0" applyNumberFormat="1" applyFont="1" applyFill="1" applyBorder="1" applyAlignment="1">
      <alignment horizontal="right" vertical="center"/>
    </xf>
    <xf numFmtId="3" fontId="9" fillId="35" borderId="34" xfId="0" applyNumberFormat="1" applyFont="1" applyFill="1" applyBorder="1" applyAlignment="1">
      <alignment horizontal="right" vertical="center"/>
    </xf>
    <xf numFmtId="3" fontId="9" fillId="35" borderId="44" xfId="0" applyNumberFormat="1" applyFont="1" applyFill="1" applyBorder="1" applyAlignment="1" quotePrefix="1">
      <alignment horizontal="center" vertical="center"/>
    </xf>
    <xf numFmtId="3" fontId="18" fillId="35" borderId="45" xfId="0" applyNumberFormat="1" applyFont="1" applyFill="1" applyBorder="1" applyAlignment="1" quotePrefix="1">
      <alignment horizontal="left" vertical="center"/>
    </xf>
    <xf numFmtId="4" fontId="9" fillId="35" borderId="45" xfId="0" applyNumberFormat="1" applyFont="1" applyFill="1" applyBorder="1" applyAlignment="1" quotePrefix="1">
      <alignment horizontal="right" vertical="center"/>
    </xf>
    <xf numFmtId="3" fontId="9" fillId="35" borderId="45" xfId="0" applyNumberFormat="1" applyFont="1" applyFill="1" applyBorder="1" applyAlignment="1">
      <alignment horizontal="right" vertical="center"/>
    </xf>
    <xf numFmtId="3" fontId="9" fillId="35" borderId="46" xfId="0" applyNumberFormat="1" applyFont="1" applyFill="1" applyBorder="1" applyAlignment="1">
      <alignment horizontal="right" vertical="center"/>
    </xf>
    <xf numFmtId="3" fontId="76" fillId="0" borderId="0" xfId="0" applyNumberFormat="1" applyFont="1" applyAlignment="1" quotePrefix="1">
      <alignment horizontal="left" vertical="center" wrapText="1"/>
    </xf>
    <xf numFmtId="3" fontId="5" fillId="32" borderId="10" xfId="0" applyNumberFormat="1" applyFont="1" applyFill="1" applyBorder="1" applyAlignment="1" quotePrefix="1">
      <alignment horizontal="center" vertical="center"/>
    </xf>
    <xf numFmtId="0" fontId="10" fillId="0" borderId="47" xfId="0" applyNumberFormat="1" applyFont="1" applyBorder="1" applyAlignment="1">
      <alignment horizontal="left" vertical="center"/>
    </xf>
    <xf numFmtId="3" fontId="10" fillId="0" borderId="40" xfId="0" applyNumberFormat="1" applyFont="1" applyBorder="1" applyAlignment="1">
      <alignment horizontal="left" vertical="center" wrapText="1"/>
    </xf>
    <xf numFmtId="4" fontId="10" fillId="0" borderId="29" xfId="0" applyNumberFormat="1" applyFont="1" applyBorder="1" applyAlignment="1">
      <alignment horizontal="right" vertical="center"/>
    </xf>
    <xf numFmtId="0" fontId="9" fillId="32" borderId="11" xfId="0" applyNumberFormat="1" applyFont="1" applyFill="1" applyBorder="1" applyAlignment="1">
      <alignment horizontal="left" vertical="center"/>
    </xf>
    <xf numFmtId="0" fontId="9" fillId="33" borderId="11" xfId="0" applyNumberFormat="1" applyFont="1" applyFill="1" applyBorder="1" applyAlignment="1">
      <alignment horizontal="left" vertical="center"/>
    </xf>
    <xf numFmtId="0" fontId="10" fillId="0" borderId="32" xfId="0" applyNumberFormat="1" applyFont="1" applyBorder="1" applyAlignment="1">
      <alignment horizontal="left" vertical="center"/>
    </xf>
    <xf numFmtId="4" fontId="9" fillId="32" borderId="10" xfId="0" applyNumberFormat="1" applyFont="1" applyFill="1" applyBorder="1" applyAlignment="1" quotePrefix="1">
      <alignment horizontal="center" vertical="center"/>
    </xf>
    <xf numFmtId="4" fontId="9" fillId="32" borderId="10" xfId="0" applyNumberFormat="1" applyFont="1" applyFill="1" applyBorder="1" applyAlignment="1">
      <alignment/>
    </xf>
    <xf numFmtId="4" fontId="5" fillId="32" borderId="10" xfId="0" applyNumberFormat="1" applyFont="1" applyFill="1" applyBorder="1" applyAlignment="1" applyProtection="1" quotePrefix="1">
      <alignment horizontal="center"/>
      <protection/>
    </xf>
    <xf numFmtId="4" fontId="10" fillId="32" borderId="15" xfId="0" applyNumberFormat="1" applyFont="1" applyFill="1" applyBorder="1" applyAlignment="1">
      <alignment horizontal="right" vertical="center"/>
    </xf>
    <xf numFmtId="4" fontId="10" fillId="33" borderId="15" xfId="0" applyNumberFormat="1" applyFont="1" applyFill="1" applyBorder="1" applyAlignment="1">
      <alignment horizontal="right" vertical="center"/>
    </xf>
    <xf numFmtId="49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76" fillId="0" borderId="0" xfId="0" applyNumberFormat="1" applyFont="1" applyAlignment="1" quotePrefix="1">
      <alignment horizontal="lef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9" fillId="32" borderId="10" xfId="0" applyNumberFormat="1" applyFont="1" applyFill="1" applyBorder="1" applyAlignment="1" quotePrefix="1">
      <alignment horizontal="right" vertical="center"/>
    </xf>
    <xf numFmtId="49" fontId="9" fillId="34" borderId="0" xfId="0" applyNumberFormat="1" applyFont="1" applyFill="1" applyBorder="1" applyAlignment="1" quotePrefix="1">
      <alignment horizontal="left" vertical="center"/>
    </xf>
    <xf numFmtId="49" fontId="9" fillId="34" borderId="33" xfId="0" applyNumberFormat="1" applyFont="1" applyFill="1" applyBorder="1" applyAlignment="1" quotePrefix="1">
      <alignment horizontal="left" vertical="center"/>
    </xf>
    <xf numFmtId="4" fontId="9" fillId="34" borderId="33" xfId="0" applyNumberFormat="1" applyFont="1" applyFill="1" applyBorder="1" applyAlignment="1">
      <alignment horizontal="right" vertical="center"/>
    </xf>
    <xf numFmtId="3" fontId="9" fillId="34" borderId="33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quotePrefix="1">
      <alignment horizontal="center" vertical="center" wrapText="1"/>
    </xf>
    <xf numFmtId="3" fontId="9" fillId="34" borderId="0" xfId="0" applyNumberFormat="1" applyFont="1" applyFill="1" applyBorder="1" applyAlignment="1" quotePrefix="1">
      <alignment horizontal="left" vertical="center" wrapText="1"/>
    </xf>
    <xf numFmtId="3" fontId="27" fillId="0" borderId="0" xfId="0" applyNumberFormat="1" applyFont="1" applyBorder="1" applyAlignment="1">
      <alignment/>
    </xf>
    <xf numFmtId="3" fontId="4" fillId="0" borderId="0" xfId="0" applyNumberFormat="1" applyFont="1" applyAlignment="1" quotePrefix="1">
      <alignment horizontal="left" vertical="center"/>
    </xf>
    <xf numFmtId="4" fontId="5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horizontal="right" vertical="center"/>
    </xf>
    <xf numFmtId="4" fontId="9" fillId="34" borderId="0" xfId="0" applyNumberFormat="1" applyFont="1" applyFill="1" applyBorder="1" applyAlignment="1">
      <alignment/>
    </xf>
    <xf numFmtId="4" fontId="9" fillId="32" borderId="1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 vertical="center"/>
    </xf>
    <xf numFmtId="3" fontId="9" fillId="0" borderId="0" xfId="0" applyNumberFormat="1" applyFont="1" applyAlignment="1" quotePrefix="1">
      <alignment horizontal="center" vertical="center"/>
    </xf>
    <xf numFmtId="3" fontId="9" fillId="0" borderId="0" xfId="0" applyNumberFormat="1" applyFont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NumberFormat="1" applyFont="1" applyFill="1" applyBorder="1" applyAlignment="1">
      <alignment horizontal="left" vertical="center"/>
    </xf>
    <xf numFmtId="3" fontId="9" fillId="32" borderId="10" xfId="0" applyNumberFormat="1" applyFont="1" applyFill="1" applyBorder="1" applyAlignment="1">
      <alignment horizontal="left" vertical="center" wrapText="1"/>
    </xf>
    <xf numFmtId="4" fontId="10" fillId="32" borderId="1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 wrapText="1"/>
    </xf>
    <xf numFmtId="4" fontId="10" fillId="0" borderId="48" xfId="0" applyNumberFormat="1" applyFont="1" applyFill="1" applyBorder="1" applyAlignment="1">
      <alignment horizontal="right" vertical="center" wrapText="1"/>
    </xf>
    <xf numFmtId="4" fontId="10" fillId="0" borderId="48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8" fillId="34" borderId="10" xfId="0" applyNumberFormat="1" applyFont="1" applyFill="1" applyBorder="1" applyAlignment="1">
      <alignment horizontal="right" vertical="center"/>
    </xf>
    <xf numFmtId="4" fontId="9" fillId="34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right" vertical="center"/>
    </xf>
    <xf numFmtId="3" fontId="9" fillId="37" borderId="10" xfId="0" applyNumberFormat="1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49" fontId="8" fillId="33" borderId="10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vertical="center"/>
    </xf>
    <xf numFmtId="3" fontId="18" fillId="37" borderId="10" xfId="0" applyNumberFormat="1" applyFont="1" applyFill="1" applyBorder="1" applyAlignment="1">
      <alignment/>
    </xf>
    <xf numFmtId="3" fontId="18" fillId="37" borderId="10" xfId="0" applyNumberFormat="1" applyFont="1" applyFill="1" applyBorder="1" applyAlignment="1">
      <alignment horizontal="left" vertical="center"/>
    </xf>
    <xf numFmtId="4" fontId="18" fillId="37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38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left" vertical="center" wrapText="1"/>
    </xf>
    <xf numFmtId="4" fontId="9" fillId="38" borderId="10" xfId="0" applyNumberFormat="1" applyFont="1" applyFill="1" applyBorder="1" applyAlignment="1">
      <alignment horizontal="right" vertical="center" wrapText="1"/>
    </xf>
    <xf numFmtId="3" fontId="9" fillId="38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horizontal="right" vertical="center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4" fontId="10" fillId="0" borderId="33" xfId="0" applyNumberFormat="1" applyFont="1" applyBorder="1" applyAlignment="1">
      <alignment horizontal="right" vertical="center" wrapText="1"/>
    </xf>
    <xf numFmtId="4" fontId="10" fillId="0" borderId="33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4" fontId="10" fillId="34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Border="1" applyAlignment="1" quotePrefix="1">
      <alignment horizontal="center" vertical="center"/>
    </xf>
    <xf numFmtId="3" fontId="9" fillId="0" borderId="10" xfId="0" applyNumberFormat="1" applyFont="1" applyBorder="1" applyAlignment="1" quotePrefix="1">
      <alignment horizontal="left" vertical="center"/>
    </xf>
    <xf numFmtId="4" fontId="9" fillId="0" borderId="10" xfId="0" applyNumberFormat="1" applyFont="1" applyBorder="1" applyAlignment="1" quotePrefix="1">
      <alignment horizontal="right" vertical="center"/>
    </xf>
    <xf numFmtId="3" fontId="9" fillId="0" borderId="10" xfId="0" applyNumberFormat="1" applyFont="1" applyBorder="1" applyAlignment="1" quotePrefix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0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wrapText="1"/>
    </xf>
    <xf numFmtId="0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/>
    </xf>
    <xf numFmtId="4" fontId="9" fillId="33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Border="1" applyAlignment="1">
      <alignment horizont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center" wrapText="1"/>
    </xf>
    <xf numFmtId="4" fontId="10" fillId="32" borderId="10" xfId="0" applyNumberFormat="1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right" vertical="center"/>
    </xf>
    <xf numFmtId="4" fontId="10" fillId="32" borderId="10" xfId="0" applyNumberFormat="1" applyFont="1" applyFill="1" applyBorder="1" applyAlignment="1">
      <alignment horizontal="right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10" fillId="32" borderId="10" xfId="0" applyNumberFormat="1" applyFont="1" applyFill="1" applyBorder="1" applyAlignment="1">
      <alignment horizontal="right" wrapText="1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4" fontId="10" fillId="32" borderId="10" xfId="0" applyNumberFormat="1" applyFont="1" applyFill="1" applyBorder="1" applyAlignment="1">
      <alignment vertical="center"/>
    </xf>
    <xf numFmtId="4" fontId="9" fillId="32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9" fillId="32" borderId="10" xfId="0" applyNumberFormat="1" applyFont="1" applyFill="1" applyBorder="1" applyAlignment="1" quotePrefix="1">
      <alignment horizontal="right" vertical="center"/>
    </xf>
    <xf numFmtId="0" fontId="7" fillId="32" borderId="10" xfId="0" applyNumberFormat="1" applyFont="1" applyFill="1" applyBorder="1" applyAlignment="1" quotePrefix="1">
      <alignment horizontal="center" vertical="center" wrapText="1"/>
    </xf>
    <xf numFmtId="0" fontId="9" fillId="32" borderId="10" xfId="0" applyNumberFormat="1" applyFont="1" applyFill="1" applyBorder="1" applyAlignment="1" quotePrefix="1">
      <alignment horizontal="left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vertical="center" wrapText="1"/>
    </xf>
    <xf numFmtId="4" fontId="10" fillId="33" borderId="10" xfId="0" applyNumberFormat="1" applyFont="1" applyFill="1" applyBorder="1" applyAlignment="1">
      <alignment vertical="center"/>
    </xf>
    <xf numFmtId="4" fontId="10" fillId="34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4" fontId="9" fillId="32" borderId="10" xfId="0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horizontal="right" vertical="center" wrapText="1"/>
    </xf>
    <xf numFmtId="4" fontId="10" fillId="34" borderId="10" xfId="0" applyNumberFormat="1" applyFont="1" applyFill="1" applyBorder="1" applyAlignment="1">
      <alignment horizontal="right" vertical="center" wrapText="1"/>
    </xf>
    <xf numFmtId="4" fontId="9" fillId="32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4" fontId="10" fillId="32" borderId="10" xfId="0" applyNumberFormat="1" applyFont="1" applyFill="1" applyBorder="1" applyAlignment="1">
      <alignment/>
    </xf>
    <xf numFmtId="3" fontId="10" fillId="32" borderId="10" xfId="0" applyNumberFormat="1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0" fontId="13" fillId="32" borderId="10" xfId="0" applyNumberFormat="1" applyFont="1" applyFill="1" applyBorder="1" applyAlignment="1" quotePrefix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 quotePrefix="1">
      <alignment horizontal="right"/>
    </xf>
    <xf numFmtId="4" fontId="9" fillId="33" borderId="10" xfId="0" applyNumberFormat="1" applyFont="1" applyFill="1" applyBorder="1" applyAlignment="1" quotePrefix="1">
      <alignment/>
    </xf>
    <xf numFmtId="4" fontId="10" fillId="0" borderId="10" xfId="0" applyNumberFormat="1" applyFont="1" applyBorder="1" applyAlignment="1" quotePrefix="1">
      <alignment horizontal="right"/>
    </xf>
    <xf numFmtId="4" fontId="10" fillId="0" borderId="10" xfId="0" applyNumberFormat="1" applyFont="1" applyBorder="1" applyAlignment="1" quotePrefix="1">
      <alignment/>
    </xf>
    <xf numFmtId="4" fontId="9" fillId="34" borderId="10" xfId="0" applyNumberFormat="1" applyFont="1" applyFill="1" applyBorder="1" applyAlignment="1" quotePrefix="1">
      <alignment horizontal="right"/>
    </xf>
    <xf numFmtId="4" fontId="9" fillId="34" borderId="10" xfId="0" applyNumberFormat="1" applyFont="1" applyFill="1" applyBorder="1" applyAlignment="1" quotePrefix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/>
    </xf>
    <xf numFmtId="4" fontId="10" fillId="32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4" fontId="10" fillId="34" borderId="10" xfId="0" applyNumberFormat="1" applyFont="1" applyFill="1" applyBorder="1" applyAlignment="1">
      <alignment horizontal="right" vertical="center"/>
    </xf>
    <xf numFmtId="0" fontId="9" fillId="32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0" fontId="22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78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 quotePrefix="1">
      <alignment horizontal="center" vertical="center" wrapText="1"/>
    </xf>
    <xf numFmtId="3" fontId="7" fillId="0" borderId="42" xfId="0" applyNumberFormat="1" applyFont="1" applyBorder="1" applyAlignment="1" quotePrefix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0" fontId="13" fillId="0" borderId="18" xfId="0" applyNumberFormat="1" applyFont="1" applyBorder="1" applyAlignment="1" quotePrefix="1">
      <alignment horizontal="center" vertical="center" wrapText="1"/>
    </xf>
    <xf numFmtId="0" fontId="7" fillId="0" borderId="18" xfId="0" applyNumberFormat="1" applyFont="1" applyBorder="1" applyAlignment="1" quotePrefix="1">
      <alignment horizontal="center" vertical="center" wrapText="1"/>
    </xf>
    <xf numFmtId="0" fontId="7" fillId="0" borderId="42" xfId="0" applyNumberFormat="1" applyFont="1" applyBorder="1" applyAlignment="1" quotePrefix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" fontId="79" fillId="0" borderId="0" xfId="0" applyNumberFormat="1" applyFont="1" applyAlignment="1">
      <alignment horizontal="center"/>
    </xf>
    <xf numFmtId="3" fontId="80" fillId="0" borderId="0" xfId="0" applyNumberFormat="1" applyFont="1" applyAlignment="1">
      <alignment horizontal="center" vertical="center"/>
    </xf>
    <xf numFmtId="3" fontId="7" fillId="0" borderId="10" xfId="0" applyNumberFormat="1" applyFont="1" applyBorder="1" applyAlignment="1" quotePrefix="1">
      <alignment horizontal="center" vertical="center" wrapText="1"/>
    </xf>
    <xf numFmtId="0" fontId="9" fillId="32" borderId="10" xfId="0" applyNumberFormat="1" applyFont="1" applyFill="1" applyBorder="1" applyAlignment="1" quotePrefix="1">
      <alignment horizontal="center" vertical="center"/>
    </xf>
    <xf numFmtId="49" fontId="9" fillId="33" borderId="10" xfId="0" applyNumberFormat="1" applyFont="1" applyFill="1" applyBorder="1" applyAlignment="1">
      <alignment horizontal="right" vertical="center"/>
    </xf>
    <xf numFmtId="0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3" fontId="9" fillId="32" borderId="10" xfId="0" applyNumberFormat="1" applyFont="1" applyFill="1" applyBorder="1" applyAlignment="1" quotePrefix="1">
      <alignment horizontal="left" vertical="center"/>
    </xf>
    <xf numFmtId="49" fontId="9" fillId="32" borderId="10" xfId="0" applyNumberFormat="1" applyFont="1" applyFill="1" applyBorder="1" applyAlignment="1" quotePrefix="1">
      <alignment horizontal="left" vertical="center"/>
    </xf>
    <xf numFmtId="3" fontId="9" fillId="32" borderId="10" xfId="0" applyNumberFormat="1" applyFont="1" applyFill="1" applyBorder="1" applyAlignment="1" quotePrefix="1">
      <alignment horizontal="left" vertical="center" wrapText="1"/>
    </xf>
    <xf numFmtId="3" fontId="9" fillId="32" borderId="10" xfId="0" applyNumberFormat="1" applyFont="1" applyFill="1" applyBorder="1" applyAlignment="1" quotePrefix="1">
      <alignment horizontal="center" vertical="center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79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39" borderId="0" xfId="0" applyNumberFormat="1" applyFont="1" applyFill="1" applyAlignment="1">
      <alignment horizontal="center" vertical="center"/>
    </xf>
    <xf numFmtId="3" fontId="76" fillId="0" borderId="0" xfId="0" applyNumberFormat="1" applyFont="1" applyAlignment="1" quotePrefix="1">
      <alignment horizontal="left" vertical="center" wrapText="1"/>
    </xf>
    <xf numFmtId="49" fontId="9" fillId="32" borderId="10" xfId="0" applyNumberFormat="1" applyFont="1" applyFill="1" applyBorder="1" applyAlignment="1" quotePrefix="1">
      <alignment horizontal="left" vertical="center" wrapText="1"/>
    </xf>
    <xf numFmtId="3" fontId="5" fillId="32" borderId="10" xfId="0" applyNumberFormat="1" applyFont="1" applyFill="1" applyBorder="1" applyAlignment="1" quotePrefix="1">
      <alignment horizontal="center" vertical="center"/>
    </xf>
    <xf numFmtId="3" fontId="9" fillId="0" borderId="10" xfId="0" applyNumberFormat="1" applyFont="1" applyBorder="1" applyAlignment="1">
      <alignment horizontal="center"/>
    </xf>
    <xf numFmtId="3" fontId="4" fillId="0" borderId="0" xfId="0" applyNumberFormat="1" applyFont="1" applyAlignment="1" quotePrefix="1">
      <alignment horizontal="left" vertical="center" wrapText="1"/>
    </xf>
    <xf numFmtId="3" fontId="79" fillId="0" borderId="0" xfId="0" applyNumberFormat="1" applyFont="1" applyAlignment="1">
      <alignment horizontal="center" vertical="center"/>
    </xf>
    <xf numFmtId="0" fontId="13" fillId="0" borderId="31" xfId="0" applyNumberFormat="1" applyFont="1" applyBorder="1" applyAlignment="1" quotePrefix="1">
      <alignment horizontal="center" vertical="center" wrapText="1"/>
    </xf>
    <xf numFmtId="0" fontId="13" fillId="0" borderId="35" xfId="0" applyNumberFormat="1" applyFont="1" applyBorder="1" applyAlignment="1" quotePrefix="1">
      <alignment horizontal="center" vertical="center" wrapText="1"/>
    </xf>
    <xf numFmtId="49" fontId="9" fillId="32" borderId="10" xfId="0" applyNumberFormat="1" applyFont="1" applyFill="1" applyBorder="1" applyAlignment="1" quotePrefix="1">
      <alignment horizontal="center" vertical="center" wrapText="1"/>
    </xf>
    <xf numFmtId="3" fontId="27" fillId="0" borderId="0" xfId="0" applyNumberFormat="1" applyFont="1" applyAlignment="1" quotePrefix="1">
      <alignment horizontal="left" vertical="center"/>
    </xf>
    <xf numFmtId="0" fontId="29" fillId="0" borderId="0" xfId="0" applyFont="1" applyAlignment="1">
      <alignment/>
    </xf>
    <xf numFmtId="3" fontId="6" fillId="40" borderId="0" xfId="0" applyNumberFormat="1" applyFont="1" applyFill="1" applyAlignment="1">
      <alignment horizontal="center"/>
    </xf>
    <xf numFmtId="3" fontId="5" fillId="32" borderId="10" xfId="0" applyNumberFormat="1" applyFont="1" applyFill="1" applyBorder="1" applyAlignment="1" quotePrefix="1">
      <alignment horizontal="left" vertical="center" wrapText="1"/>
    </xf>
    <xf numFmtId="0" fontId="30" fillId="32" borderId="10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 quotePrefix="1">
      <alignment horizontal="left" vertical="center" wrapText="1"/>
    </xf>
    <xf numFmtId="0" fontId="28" fillId="32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3" fontId="9" fillId="0" borderId="48" xfId="0" applyNumberFormat="1" applyFont="1" applyBorder="1" applyAlignment="1" quotePrefix="1">
      <alignment horizontal="left" vertical="center" wrapText="1"/>
    </xf>
    <xf numFmtId="3" fontId="7" fillId="0" borderId="49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 wrapText="1"/>
    </xf>
    <xf numFmtId="3" fontId="7" fillId="0" borderId="52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3" fontId="79" fillId="0" borderId="0" xfId="0" applyNumberFormat="1" applyFont="1" applyAlignment="1" quotePrefix="1">
      <alignment horizontal="center" vertical="center"/>
    </xf>
    <xf numFmtId="0" fontId="29" fillId="0" borderId="0" xfId="0" applyFont="1" applyAlignment="1">
      <alignment vertical="center"/>
    </xf>
    <xf numFmtId="3" fontId="9" fillId="0" borderId="10" xfId="0" applyNumberFormat="1" applyFont="1" applyBorder="1" applyAlignment="1" quotePrefix="1">
      <alignment horizontal="center" vertical="center"/>
    </xf>
    <xf numFmtId="3" fontId="5" fillId="0" borderId="10" xfId="0" applyNumberFormat="1" applyFont="1" applyBorder="1" applyAlignment="1" quotePrefix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Lis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130" zoomScaleSheetLayoutView="130" zoomScalePageLayoutView="0" workbookViewId="0" topLeftCell="A15">
      <selection activeCell="D33" sqref="D33"/>
    </sheetView>
  </sheetViews>
  <sheetFormatPr defaultColWidth="9.140625" defaultRowHeight="12.75"/>
  <cols>
    <col min="1" max="1" width="73.00390625" style="0" customWidth="1"/>
    <col min="2" max="2" width="22.7109375" style="0" customWidth="1"/>
    <col min="3" max="3" width="18.7109375" style="0" customWidth="1"/>
    <col min="4" max="4" width="20.00390625" style="0" customWidth="1"/>
    <col min="5" max="5" width="18.57421875" style="0" customWidth="1"/>
    <col min="6" max="6" width="9.7109375" style="0" customWidth="1"/>
    <col min="7" max="7" width="10.7109375" style="0" customWidth="1"/>
    <col min="8" max="8" width="10.28125" style="0" customWidth="1"/>
  </cols>
  <sheetData>
    <row r="1" spans="1:7" ht="20.25">
      <c r="A1" s="481" t="s">
        <v>102</v>
      </c>
      <c r="B1" s="481"/>
      <c r="C1" s="481"/>
      <c r="D1" s="481"/>
      <c r="E1" s="481"/>
      <c r="F1" s="481"/>
      <c r="G1" s="481"/>
    </row>
    <row r="2" spans="1:7" ht="29.25" customHeight="1">
      <c r="A2" s="482" t="s">
        <v>207</v>
      </c>
      <c r="B2" s="483"/>
      <c r="C2" s="483"/>
      <c r="D2" s="483"/>
      <c r="E2" s="483"/>
      <c r="F2" s="483"/>
      <c r="G2" s="483"/>
    </row>
    <row r="3" spans="1:7" ht="18.75">
      <c r="A3" s="3"/>
      <c r="B3" s="149" t="s">
        <v>177</v>
      </c>
      <c r="D3" s="12"/>
      <c r="E3" s="12"/>
      <c r="F3" s="12"/>
      <c r="G3" s="12"/>
    </row>
    <row r="4" spans="3:9" ht="18.75">
      <c r="C4" s="3"/>
      <c r="D4" s="3"/>
      <c r="E4" s="149"/>
      <c r="F4" s="12"/>
      <c r="G4" s="12"/>
      <c r="H4" s="12"/>
      <c r="I4" s="12"/>
    </row>
    <row r="5" spans="1:9" ht="15.75">
      <c r="A5" s="479" t="s">
        <v>208</v>
      </c>
      <c r="B5" s="479"/>
      <c r="C5" s="479"/>
      <c r="D5" s="479"/>
      <c r="E5" s="479"/>
      <c r="F5" s="12"/>
      <c r="G5" s="12"/>
      <c r="H5" s="12"/>
      <c r="I5" s="12"/>
    </row>
    <row r="6" spans="1:5" ht="12.75">
      <c r="A6" s="208"/>
      <c r="B6" s="208"/>
      <c r="C6" s="208"/>
      <c r="D6" s="208"/>
      <c r="E6" s="208"/>
    </row>
    <row r="7" spans="1:5" ht="14.25" customHeight="1">
      <c r="A7" s="209"/>
      <c r="B7" s="210"/>
      <c r="C7" s="208"/>
      <c r="D7" s="208"/>
      <c r="E7" s="208"/>
    </row>
    <row r="8" spans="1:7" ht="45.75" customHeight="1">
      <c r="A8" s="207"/>
      <c r="B8" s="205" t="s">
        <v>241</v>
      </c>
      <c r="C8" s="206" t="s">
        <v>243</v>
      </c>
      <c r="D8" s="206" t="s">
        <v>224</v>
      </c>
      <c r="E8" s="206" t="s">
        <v>242</v>
      </c>
      <c r="F8" s="206" t="s">
        <v>56</v>
      </c>
      <c r="G8" s="206" t="s">
        <v>56</v>
      </c>
    </row>
    <row r="9" spans="1:7" ht="12.75">
      <c r="A9" s="190">
        <v>1</v>
      </c>
      <c r="B9" s="49">
        <v>2</v>
      </c>
      <c r="C9" s="50">
        <v>3</v>
      </c>
      <c r="D9" s="50">
        <v>4</v>
      </c>
      <c r="E9" s="50">
        <v>5</v>
      </c>
      <c r="F9" s="50" t="s">
        <v>57</v>
      </c>
      <c r="G9" s="50" t="s">
        <v>58</v>
      </c>
    </row>
    <row r="10" spans="1:7" ht="15.75">
      <c r="A10" s="193" t="s">
        <v>246</v>
      </c>
      <c r="B10" s="211">
        <v>1455653.48</v>
      </c>
      <c r="C10" s="211">
        <v>1711227.29</v>
      </c>
      <c r="D10" s="211">
        <v>1711227.29</v>
      </c>
      <c r="E10" s="211">
        <v>1685719.32</v>
      </c>
      <c r="F10" s="219">
        <f>E10/B10*100</f>
        <v>115.80498677473707</v>
      </c>
      <c r="G10" s="219">
        <f>E10/D10*100</f>
        <v>98.5093756890705</v>
      </c>
    </row>
    <row r="11" spans="1:7" ht="15.75">
      <c r="A11" s="195" t="s">
        <v>247</v>
      </c>
      <c r="B11" s="212">
        <v>200833.03</v>
      </c>
      <c r="C11" s="212">
        <v>111.35</v>
      </c>
      <c r="D11" s="211">
        <v>111.35</v>
      </c>
      <c r="E11" s="212">
        <v>111.35</v>
      </c>
      <c r="F11" s="219">
        <f>E11/B11*100</f>
        <v>0.055444067143736266</v>
      </c>
      <c r="G11" s="219">
        <f>E11/D11*100</f>
        <v>100</v>
      </c>
    </row>
    <row r="12" spans="1:7" ht="15.75">
      <c r="A12" s="196" t="s">
        <v>198</v>
      </c>
      <c r="B12" s="213">
        <f>B10+B11</f>
        <v>1656486.51</v>
      </c>
      <c r="C12" s="213">
        <f>C10+C11</f>
        <v>1711338.6400000001</v>
      </c>
      <c r="D12" s="213">
        <f>D10+D11</f>
        <v>1711338.6400000001</v>
      </c>
      <c r="E12" s="213">
        <f>E10+E11</f>
        <v>1685830.6700000002</v>
      </c>
      <c r="F12" s="220">
        <f aca="true" t="shared" si="0" ref="F12:F20">E12/B12*100</f>
        <v>101.77146990469606</v>
      </c>
      <c r="G12" s="220">
        <f aca="true" t="shared" si="1" ref="G12:G20">E12/D12*100</f>
        <v>98.5094726780668</v>
      </c>
    </row>
    <row r="13" spans="1:7" ht="15.75">
      <c r="A13" s="198" t="s">
        <v>248</v>
      </c>
      <c r="B13" s="214">
        <v>1436516.16</v>
      </c>
      <c r="C13" s="214">
        <v>1724574.98</v>
      </c>
      <c r="D13" s="214">
        <f>C13</f>
        <v>1724574.98</v>
      </c>
      <c r="E13" s="214">
        <v>1689033.71</v>
      </c>
      <c r="F13" s="219">
        <f t="shared" si="0"/>
        <v>117.57846914858237</v>
      </c>
      <c r="G13" s="219">
        <f t="shared" si="1"/>
        <v>97.93912874695654</v>
      </c>
    </row>
    <row r="14" spans="1:7" ht="15.75">
      <c r="A14" s="200" t="s">
        <v>249</v>
      </c>
      <c r="B14" s="212">
        <v>29256.07</v>
      </c>
      <c r="C14" s="212">
        <v>198681.68</v>
      </c>
      <c r="D14" s="214">
        <f>C14</f>
        <v>198681.68</v>
      </c>
      <c r="E14" s="212">
        <v>201835.26</v>
      </c>
      <c r="F14" s="219">
        <f t="shared" si="0"/>
        <v>689.8919096105526</v>
      </c>
      <c r="G14" s="219">
        <f t="shared" si="1"/>
        <v>101.5872525338018</v>
      </c>
    </row>
    <row r="15" spans="1:7" ht="15.75">
      <c r="A15" s="196" t="s">
        <v>199</v>
      </c>
      <c r="B15" s="213">
        <f>B13+B14</f>
        <v>1465772.23</v>
      </c>
      <c r="C15" s="213">
        <f>C13+C14</f>
        <v>1923256.66</v>
      </c>
      <c r="D15" s="213">
        <f>D13+D14</f>
        <v>1923256.66</v>
      </c>
      <c r="E15" s="213">
        <f>E13+E14</f>
        <v>1890868.97</v>
      </c>
      <c r="F15" s="220">
        <f t="shared" si="0"/>
        <v>129.00155503696504</v>
      </c>
      <c r="G15" s="220">
        <f t="shared" si="1"/>
        <v>98.3159975122613</v>
      </c>
    </row>
    <row r="16" spans="1:7" ht="15.75">
      <c r="A16" s="201" t="s">
        <v>200</v>
      </c>
      <c r="B16" s="213">
        <f>B12-B15</f>
        <v>190714.28000000003</v>
      </c>
      <c r="C16" s="213">
        <f>C12-C15</f>
        <v>-211918.0199999998</v>
      </c>
      <c r="D16" s="213">
        <f>D12-D15</f>
        <v>-211918.0199999998</v>
      </c>
      <c r="E16" s="213">
        <f>E12-E15</f>
        <v>-205038.2999999998</v>
      </c>
      <c r="F16" s="220">
        <f t="shared" si="0"/>
        <v>-107.51072232241854</v>
      </c>
      <c r="G16" s="220">
        <f t="shared" si="1"/>
        <v>96.75359367740413</v>
      </c>
    </row>
    <row r="17" spans="1:7" ht="12.75">
      <c r="A17" s="202"/>
      <c r="B17" s="215"/>
      <c r="C17" s="215"/>
      <c r="D17" s="215"/>
      <c r="E17" s="215"/>
      <c r="F17" s="219"/>
      <c r="G17" s="219"/>
    </row>
    <row r="18" spans="1:7" ht="12.75">
      <c r="A18" s="202"/>
      <c r="B18" s="215"/>
      <c r="C18" s="215"/>
      <c r="D18" s="215"/>
      <c r="E18" s="215"/>
      <c r="F18" s="219"/>
      <c r="G18" s="219"/>
    </row>
    <row r="19" spans="1:7" ht="15.75">
      <c r="A19" s="203" t="s">
        <v>201</v>
      </c>
      <c r="B19" s="217">
        <f>B20</f>
        <v>21203.74</v>
      </c>
      <c r="C19" s="217">
        <f>C20</f>
        <v>211918.02</v>
      </c>
      <c r="D19" s="217">
        <f>D20</f>
        <v>211918.02</v>
      </c>
      <c r="E19" s="217">
        <f>E20</f>
        <v>211918.02</v>
      </c>
      <c r="F19" s="221">
        <f t="shared" si="0"/>
        <v>999.4369861166001</v>
      </c>
      <c r="G19" s="221">
        <f t="shared" si="1"/>
        <v>100</v>
      </c>
    </row>
    <row r="20" spans="1:7" ht="15.75">
      <c r="A20" s="192" t="s">
        <v>202</v>
      </c>
      <c r="B20" s="218">
        <v>21203.74</v>
      </c>
      <c r="C20" s="218">
        <v>211918.02</v>
      </c>
      <c r="D20" s="218">
        <f>C20</f>
        <v>211918.02</v>
      </c>
      <c r="E20" s="218">
        <v>211918.02</v>
      </c>
      <c r="F20" s="220">
        <f t="shared" si="0"/>
        <v>999.4369861166001</v>
      </c>
      <c r="G20" s="220">
        <f t="shared" si="1"/>
        <v>100</v>
      </c>
    </row>
    <row r="21" spans="1:7" ht="15.75">
      <c r="A21" s="192" t="s">
        <v>203</v>
      </c>
      <c r="B21" s="216"/>
      <c r="C21" s="216"/>
      <c r="D21" s="216"/>
      <c r="E21" s="216"/>
      <c r="F21" s="220"/>
      <c r="G21" s="220"/>
    </row>
    <row r="24" spans="1:8" ht="15.75">
      <c r="A24" s="480" t="s">
        <v>204</v>
      </c>
      <c r="B24" s="480"/>
      <c r="C24" s="480"/>
      <c r="D24" s="480"/>
      <c r="E24" s="480"/>
      <c r="F24" s="480"/>
      <c r="G24" s="480"/>
      <c r="H24" s="480"/>
    </row>
    <row r="25" spans="1:7" ht="42.75">
      <c r="A25" s="194"/>
      <c r="B25" s="205" t="s">
        <v>241</v>
      </c>
      <c r="C25" s="206" t="s">
        <v>243</v>
      </c>
      <c r="D25" s="206" t="s">
        <v>224</v>
      </c>
      <c r="E25" s="206" t="s">
        <v>242</v>
      </c>
      <c r="F25" s="206" t="s">
        <v>56</v>
      </c>
      <c r="G25" s="206" t="s">
        <v>56</v>
      </c>
    </row>
    <row r="26" spans="1:7" ht="12.75">
      <c r="A26" s="194"/>
      <c r="B26" s="49">
        <v>2</v>
      </c>
      <c r="C26" s="50">
        <v>3</v>
      </c>
      <c r="D26" s="50">
        <v>4</v>
      </c>
      <c r="E26" s="50">
        <v>5</v>
      </c>
      <c r="F26" s="50" t="s">
        <v>57</v>
      </c>
      <c r="G26" s="50" t="s">
        <v>58</v>
      </c>
    </row>
    <row r="27" spans="1:7" ht="15.75">
      <c r="A27" s="193" t="s">
        <v>250</v>
      </c>
      <c r="B27" s="199">
        <v>0</v>
      </c>
      <c r="C27" s="199">
        <v>0</v>
      </c>
      <c r="D27" s="199">
        <v>0</v>
      </c>
      <c r="E27" s="199">
        <v>0</v>
      </c>
      <c r="F27" s="202"/>
      <c r="G27" s="202"/>
    </row>
    <row r="28" spans="1:7" ht="15.75">
      <c r="A28" s="193" t="s">
        <v>251</v>
      </c>
      <c r="B28" s="199">
        <v>0</v>
      </c>
      <c r="C28" s="199">
        <v>0</v>
      </c>
      <c r="D28" s="199">
        <v>0</v>
      </c>
      <c r="E28" s="199">
        <v>0</v>
      </c>
      <c r="F28" s="202"/>
      <c r="G28" s="202"/>
    </row>
    <row r="29" spans="1:7" ht="15.75">
      <c r="A29" s="201" t="s">
        <v>205</v>
      </c>
      <c r="B29" s="197">
        <v>0</v>
      </c>
      <c r="C29" s="197">
        <v>0</v>
      </c>
      <c r="D29" s="197">
        <v>0</v>
      </c>
      <c r="E29" s="197">
        <v>0</v>
      </c>
      <c r="F29" s="204"/>
      <c r="G29" s="204"/>
    </row>
    <row r="30" spans="1:7" ht="15.75">
      <c r="A30" s="191" t="s">
        <v>206</v>
      </c>
      <c r="B30" s="199">
        <v>0</v>
      </c>
      <c r="C30" s="199">
        <v>0</v>
      </c>
      <c r="D30" s="199">
        <v>0</v>
      </c>
      <c r="E30" s="199">
        <v>0</v>
      </c>
      <c r="F30" s="202"/>
      <c r="G30" s="202"/>
    </row>
    <row r="32" ht="12.75">
      <c r="E32" t="s">
        <v>345</v>
      </c>
    </row>
    <row r="33" ht="12.75">
      <c r="E33" t="s">
        <v>346</v>
      </c>
    </row>
    <row r="34" ht="12.75">
      <c r="E34" t="s">
        <v>347</v>
      </c>
    </row>
  </sheetData>
  <sheetProtection/>
  <mergeCells count="4">
    <mergeCell ref="A5:E5"/>
    <mergeCell ref="A24:H24"/>
    <mergeCell ref="A1:G1"/>
    <mergeCell ref="A2:G2"/>
  </mergeCells>
  <printOptions/>
  <pageMargins left="0.7" right="0.7" top="0.75" bottom="0.75" header="0.3" footer="0.3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0"/>
  <sheetViews>
    <sheetView view="pageBreakPreview" zoomScale="93" zoomScaleNormal="85" zoomScaleSheetLayoutView="93" zoomScalePageLayoutView="0" workbookViewId="0" topLeftCell="A1">
      <selection activeCell="G117" sqref="G117:G119"/>
    </sheetView>
  </sheetViews>
  <sheetFormatPr defaultColWidth="9.140625" defaultRowHeight="12.75"/>
  <cols>
    <col min="1" max="1" width="11.57421875" style="3" customWidth="1"/>
    <col min="2" max="2" width="46.28125" style="3" customWidth="1"/>
    <col min="3" max="3" width="17.7109375" style="3" customWidth="1"/>
    <col min="4" max="7" width="17.7109375" style="12" customWidth="1"/>
    <col min="8" max="8" width="15.140625" style="3" customWidth="1"/>
    <col min="9" max="9" width="13.8515625" style="3" customWidth="1"/>
    <col min="10" max="15" width="15.140625" style="3" customWidth="1"/>
    <col min="16" max="16" width="16.7109375" style="3" hidden="1" customWidth="1"/>
    <col min="17" max="17" width="16.421875" style="3" hidden="1" customWidth="1"/>
    <col min="18" max="18" width="12.57421875" style="3" hidden="1" customWidth="1"/>
    <col min="19" max="19" width="15.140625" style="3" customWidth="1"/>
    <col min="20" max="16384" width="9.140625" style="3" customWidth="1"/>
  </cols>
  <sheetData>
    <row r="1" spans="1:10" ht="20.25">
      <c r="A1" s="481" t="s">
        <v>102</v>
      </c>
      <c r="B1" s="481"/>
      <c r="C1" s="481"/>
      <c r="D1" s="481"/>
      <c r="E1" s="481"/>
      <c r="F1" s="481"/>
      <c r="G1" s="481"/>
      <c r="H1" s="2"/>
      <c r="I1" s="2"/>
      <c r="J1" s="2"/>
    </row>
    <row r="2" spans="1:10" ht="15">
      <c r="A2" s="482" t="s">
        <v>207</v>
      </c>
      <c r="B2" s="483"/>
      <c r="C2" s="483"/>
      <c r="D2" s="483"/>
      <c r="E2" s="483"/>
      <c r="F2" s="483"/>
      <c r="G2" s="483"/>
      <c r="H2" s="2"/>
      <c r="I2" s="2"/>
      <c r="J2" s="2"/>
    </row>
    <row r="3" spans="1:10" ht="20.25">
      <c r="A3" s="482" t="s">
        <v>100</v>
      </c>
      <c r="B3" s="483"/>
      <c r="C3" s="483"/>
      <c r="D3" s="483"/>
      <c r="E3" s="483"/>
      <c r="F3" s="483"/>
      <c r="G3" s="483"/>
      <c r="H3" s="148"/>
      <c r="I3" s="2"/>
      <c r="J3" s="2"/>
    </row>
    <row r="4" ht="18.75">
      <c r="C4" s="149" t="s">
        <v>177</v>
      </c>
    </row>
    <row r="5" spans="1:7" ht="20.25">
      <c r="A5" s="495" t="s">
        <v>26</v>
      </c>
      <c r="B5" s="495"/>
      <c r="C5" s="495"/>
      <c r="D5" s="495"/>
      <c r="E5" s="495"/>
      <c r="F5" s="495"/>
      <c r="G5" s="495"/>
    </row>
    <row r="6" spans="1:7" s="5" customFormat="1" ht="15">
      <c r="A6" s="4"/>
      <c r="D6" s="6"/>
      <c r="E6" s="6"/>
      <c r="F6" s="6"/>
      <c r="G6" s="6"/>
    </row>
    <row r="7" spans="1:8" ht="15.75" customHeight="1">
      <c r="A7" s="490" t="s">
        <v>27</v>
      </c>
      <c r="B7" s="492" t="s">
        <v>2</v>
      </c>
      <c r="C7" s="492" t="s">
        <v>241</v>
      </c>
      <c r="D7" s="486" t="s">
        <v>243</v>
      </c>
      <c r="E7" s="486" t="s">
        <v>224</v>
      </c>
      <c r="F7" s="486" t="s">
        <v>242</v>
      </c>
      <c r="G7" s="486" t="s">
        <v>56</v>
      </c>
      <c r="H7" s="486" t="s">
        <v>56</v>
      </c>
    </row>
    <row r="8" spans="1:8" ht="31.5" customHeight="1">
      <c r="A8" s="491"/>
      <c r="B8" s="493"/>
      <c r="C8" s="493"/>
      <c r="D8" s="487"/>
      <c r="E8" s="487"/>
      <c r="F8" s="487"/>
      <c r="G8" s="487"/>
      <c r="H8" s="487"/>
    </row>
    <row r="9" spans="1:8" s="51" customFormat="1" ht="12">
      <c r="A9" s="494">
        <v>1</v>
      </c>
      <c r="B9" s="494"/>
      <c r="C9" s="49">
        <v>2</v>
      </c>
      <c r="D9" s="50">
        <v>3</v>
      </c>
      <c r="E9" s="50">
        <v>4</v>
      </c>
      <c r="F9" s="50">
        <v>5</v>
      </c>
      <c r="G9" s="50" t="s">
        <v>57</v>
      </c>
      <c r="H9" s="50" t="s">
        <v>58</v>
      </c>
    </row>
    <row r="10" spans="1:8" s="51" customFormat="1" ht="27" customHeight="1">
      <c r="A10" s="157">
        <v>6</v>
      </c>
      <c r="B10" s="158" t="s">
        <v>183</v>
      </c>
      <c r="C10" s="223">
        <f>C11+C15+C20+C23+C27</f>
        <v>1455653.48</v>
      </c>
      <c r="D10" s="223">
        <f>D11+D15+D20+D23+D27</f>
        <v>1711227.29</v>
      </c>
      <c r="E10" s="223">
        <f>E11+E15+E20+E23+E27</f>
        <v>1711227.29</v>
      </c>
      <c r="F10" s="223">
        <f>F11+F15+F20+F23+F27</f>
        <v>1685719.32</v>
      </c>
      <c r="G10" s="179">
        <f>F10/C10*100</f>
        <v>115.80498677473707</v>
      </c>
      <c r="H10" s="159">
        <f>F10/E10*100</f>
        <v>98.5093756890705</v>
      </c>
    </row>
    <row r="11" spans="1:8" ht="30">
      <c r="A11" s="95">
        <v>67</v>
      </c>
      <c r="B11" s="96" t="s">
        <v>31</v>
      </c>
      <c r="C11" s="224">
        <f>C12</f>
        <v>115363.8</v>
      </c>
      <c r="D11" s="224">
        <f>D12</f>
        <v>133103.97</v>
      </c>
      <c r="E11" s="224">
        <f>E12</f>
        <v>133103.97</v>
      </c>
      <c r="F11" s="224">
        <f>F12</f>
        <v>125766.9</v>
      </c>
      <c r="G11" s="83">
        <f>F11/C11*100</f>
        <v>109.01764678347973</v>
      </c>
      <c r="H11" s="100">
        <f>F11/E11*100</f>
        <v>94.48771512975908</v>
      </c>
    </row>
    <row r="12" spans="1:8" ht="30">
      <c r="A12" s="171">
        <v>671</v>
      </c>
      <c r="B12" s="136" t="s">
        <v>182</v>
      </c>
      <c r="C12" s="225">
        <f>C13+C14</f>
        <v>115363.8</v>
      </c>
      <c r="D12" s="225">
        <v>133103.97</v>
      </c>
      <c r="E12" s="225">
        <v>133103.97</v>
      </c>
      <c r="F12" s="225">
        <f>F13+F14</f>
        <v>125766.9</v>
      </c>
      <c r="G12" s="87">
        <f>F12/C12*100</f>
        <v>109.01764678347973</v>
      </c>
      <c r="H12" s="101">
        <f>F12/E12*100</f>
        <v>94.48771512975908</v>
      </c>
    </row>
    <row r="13" spans="1:8" ht="30">
      <c r="A13" s="81">
        <v>6711</v>
      </c>
      <c r="B13" s="18" t="s">
        <v>32</v>
      </c>
      <c r="C13" s="226">
        <v>115363.8</v>
      </c>
      <c r="D13" s="227"/>
      <c r="E13" s="227"/>
      <c r="F13" s="227">
        <v>125766.9</v>
      </c>
      <c r="G13" s="151">
        <f>F13/C13*100</f>
        <v>109.01764678347973</v>
      </c>
      <c r="H13" s="152" t="e">
        <f>F13/E13*100</f>
        <v>#DIV/0!</v>
      </c>
    </row>
    <row r="14" spans="1:10" ht="30">
      <c r="A14" s="81">
        <v>6712</v>
      </c>
      <c r="B14" s="18" t="s">
        <v>33</v>
      </c>
      <c r="C14" s="226"/>
      <c r="D14" s="227"/>
      <c r="E14" s="227"/>
      <c r="F14" s="227"/>
      <c r="G14" s="151" t="e">
        <f>F14/C14*100</f>
        <v>#DIV/0!</v>
      </c>
      <c r="H14" s="152" t="e">
        <f>F14/E14*100</f>
        <v>#DIV/0!</v>
      </c>
      <c r="I14" s="1"/>
      <c r="J14" s="7"/>
    </row>
    <row r="15" spans="1:8" ht="30">
      <c r="A15" s="97">
        <v>66</v>
      </c>
      <c r="B15" s="98" t="s">
        <v>36</v>
      </c>
      <c r="C15" s="228">
        <f>C16+C18</f>
        <v>6702.11</v>
      </c>
      <c r="D15" s="228">
        <f>D16+D18</f>
        <v>8878.5</v>
      </c>
      <c r="E15" s="228">
        <f>E16+E18</f>
        <v>8878.5</v>
      </c>
      <c r="F15" s="228">
        <f>F16+F18</f>
        <v>10700.220000000001</v>
      </c>
      <c r="G15" s="83">
        <f aca="true" t="shared" si="0" ref="G15:G38">F15/C15*100</f>
        <v>159.65449686740448</v>
      </c>
      <c r="H15" s="100">
        <f aca="true" t="shared" si="1" ref="H15:H38">F15/E15*100</f>
        <v>120.51833079912149</v>
      </c>
    </row>
    <row r="16" spans="1:8" ht="30">
      <c r="A16" s="153">
        <v>661</v>
      </c>
      <c r="B16" s="136" t="s">
        <v>35</v>
      </c>
      <c r="C16" s="229">
        <f>C17</f>
        <v>6702.11</v>
      </c>
      <c r="D16" s="230">
        <v>8878.5</v>
      </c>
      <c r="E16" s="230">
        <f>D16</f>
        <v>8878.5</v>
      </c>
      <c r="F16" s="230">
        <f>F17</f>
        <v>9920.87</v>
      </c>
      <c r="G16" s="87">
        <f t="shared" si="0"/>
        <v>148.02606940202418</v>
      </c>
      <c r="H16" s="101">
        <f t="shared" si="1"/>
        <v>111.74038407388636</v>
      </c>
    </row>
    <row r="17" spans="1:8" ht="15">
      <c r="A17" s="81">
        <v>6615</v>
      </c>
      <c r="B17" s="18" t="s">
        <v>128</v>
      </c>
      <c r="C17" s="226">
        <v>6702.11</v>
      </c>
      <c r="D17" s="226"/>
      <c r="E17" s="226"/>
      <c r="F17" s="226">
        <v>9920.87</v>
      </c>
      <c r="G17" s="175">
        <f t="shared" si="0"/>
        <v>148.02606940202418</v>
      </c>
      <c r="H17" s="176" t="e">
        <f t="shared" si="1"/>
        <v>#DIV/0!</v>
      </c>
    </row>
    <row r="18" spans="1:8" ht="15">
      <c r="A18" s="153">
        <v>663</v>
      </c>
      <c r="B18" s="136" t="s">
        <v>103</v>
      </c>
      <c r="C18" s="229">
        <f>C19</f>
        <v>0</v>
      </c>
      <c r="D18" s="229">
        <f>D19</f>
        <v>0</v>
      </c>
      <c r="E18" s="229">
        <f>E19</f>
        <v>0</v>
      </c>
      <c r="F18" s="229">
        <f>F19</f>
        <v>779.35</v>
      </c>
      <c r="G18" s="87" t="e">
        <f t="shared" si="0"/>
        <v>#DIV/0!</v>
      </c>
      <c r="H18" s="101" t="e">
        <f t="shared" si="1"/>
        <v>#DIV/0!</v>
      </c>
    </row>
    <row r="19" spans="1:8" ht="15">
      <c r="A19" s="81">
        <v>6631</v>
      </c>
      <c r="B19" s="18" t="s">
        <v>164</v>
      </c>
      <c r="C19" s="226"/>
      <c r="D19" s="227"/>
      <c r="E19" s="227">
        <v>0</v>
      </c>
      <c r="F19" s="227">
        <v>779.35</v>
      </c>
      <c r="G19" s="175" t="e">
        <f t="shared" si="0"/>
        <v>#DIV/0!</v>
      </c>
      <c r="H19" s="176" t="e">
        <f t="shared" si="1"/>
        <v>#DIV/0!</v>
      </c>
    </row>
    <row r="20" spans="1:8" ht="45">
      <c r="A20" s="165">
        <v>65</v>
      </c>
      <c r="B20" s="113" t="s">
        <v>184</v>
      </c>
      <c r="C20" s="231">
        <f>C21</f>
        <v>107109.25</v>
      </c>
      <c r="D20" s="231">
        <f>E20</f>
        <v>90700.83</v>
      </c>
      <c r="E20" s="231">
        <f>E21</f>
        <v>90700.83</v>
      </c>
      <c r="F20" s="231">
        <f>F21</f>
        <v>84467</v>
      </c>
      <c r="G20" s="180">
        <f t="shared" si="0"/>
        <v>78.86060260901836</v>
      </c>
      <c r="H20" s="188">
        <f t="shared" si="1"/>
        <v>93.12704194658417</v>
      </c>
    </row>
    <row r="21" spans="1:17" s="13" customFormat="1" ht="15">
      <c r="A21" s="172">
        <v>652</v>
      </c>
      <c r="B21" s="170" t="s">
        <v>39</v>
      </c>
      <c r="C21" s="232">
        <f>C22</f>
        <v>107109.25</v>
      </c>
      <c r="D21" s="232">
        <v>90700.83</v>
      </c>
      <c r="E21" s="232">
        <v>90700.83</v>
      </c>
      <c r="F21" s="232">
        <f>F22</f>
        <v>84467</v>
      </c>
      <c r="G21" s="186">
        <f t="shared" si="0"/>
        <v>78.86060260901836</v>
      </c>
      <c r="H21" s="187">
        <f t="shared" si="1"/>
        <v>93.12704194658417</v>
      </c>
      <c r="I21" s="63"/>
      <c r="J21" s="63"/>
      <c r="K21" s="63"/>
      <c r="L21" s="63"/>
      <c r="M21" s="45"/>
      <c r="N21" s="46"/>
      <c r="O21" s="46"/>
      <c r="P21" s="14"/>
      <c r="Q21" s="14"/>
    </row>
    <row r="22" spans="1:17" s="17" customFormat="1" ht="15">
      <c r="A22" s="173">
        <v>6526</v>
      </c>
      <c r="B22" s="174" t="s">
        <v>185</v>
      </c>
      <c r="C22" s="226">
        <v>107109.25</v>
      </c>
      <c r="D22" s="227"/>
      <c r="E22" s="227"/>
      <c r="F22" s="227">
        <v>84467</v>
      </c>
      <c r="G22" s="40">
        <f t="shared" si="0"/>
        <v>78.86060260901836</v>
      </c>
      <c r="H22" s="176" t="e">
        <f t="shared" si="1"/>
        <v>#DIV/0!</v>
      </c>
      <c r="I22" s="10"/>
      <c r="J22" s="10"/>
      <c r="K22" s="10"/>
      <c r="L22" s="10"/>
      <c r="M22" s="15"/>
      <c r="N22" s="15"/>
      <c r="O22" s="10"/>
      <c r="P22" s="16"/>
      <c r="Q22" s="16"/>
    </row>
    <row r="23" spans="1:8" ht="30">
      <c r="A23" s="97">
        <v>63</v>
      </c>
      <c r="B23" s="98" t="s">
        <v>29</v>
      </c>
      <c r="C23" s="228">
        <f>C24</f>
        <v>1226464.3</v>
      </c>
      <c r="D23" s="228">
        <f>D24</f>
        <v>1478483.99</v>
      </c>
      <c r="E23" s="228">
        <f>E24</f>
        <v>1478483.99</v>
      </c>
      <c r="F23" s="228">
        <f>F24</f>
        <v>1464736.8800000001</v>
      </c>
      <c r="G23" s="83">
        <f t="shared" si="0"/>
        <v>119.42760013479399</v>
      </c>
      <c r="H23" s="100">
        <f t="shared" si="1"/>
        <v>99.07018878168576</v>
      </c>
    </row>
    <row r="24" spans="1:8" ht="27.75" customHeight="1">
      <c r="A24" s="153">
        <v>636</v>
      </c>
      <c r="B24" s="163" t="s">
        <v>42</v>
      </c>
      <c r="C24" s="229">
        <f>C25+C26</f>
        <v>1226464.3</v>
      </c>
      <c r="D24" s="229">
        <v>1478483.99</v>
      </c>
      <c r="E24" s="229">
        <f>D24</f>
        <v>1478483.99</v>
      </c>
      <c r="F24" s="229">
        <f>F25+F26</f>
        <v>1464736.8800000001</v>
      </c>
      <c r="G24" s="87">
        <f t="shared" si="0"/>
        <v>119.42760013479399</v>
      </c>
      <c r="H24" s="101">
        <f t="shared" si="1"/>
        <v>99.07018878168576</v>
      </c>
    </row>
    <row r="25" spans="1:8" ht="30">
      <c r="A25" s="81">
        <v>6361</v>
      </c>
      <c r="B25" s="41" t="s">
        <v>190</v>
      </c>
      <c r="C25" s="226">
        <v>1217368.81</v>
      </c>
      <c r="D25" s="233"/>
      <c r="E25" s="233"/>
      <c r="F25" s="233">
        <v>1457953.3</v>
      </c>
      <c r="G25" s="40">
        <f t="shared" si="0"/>
        <v>119.76266255745453</v>
      </c>
      <c r="H25" s="176" t="e">
        <f t="shared" si="1"/>
        <v>#DIV/0!</v>
      </c>
    </row>
    <row r="26" spans="1:8" ht="30">
      <c r="A26" s="116">
        <v>6362</v>
      </c>
      <c r="B26" s="41" t="s">
        <v>191</v>
      </c>
      <c r="C26" s="226">
        <v>9095.49</v>
      </c>
      <c r="D26" s="227"/>
      <c r="E26" s="227"/>
      <c r="F26" s="227">
        <v>6783.58</v>
      </c>
      <c r="G26" s="40">
        <f t="shared" si="0"/>
        <v>74.58179823187096</v>
      </c>
      <c r="H26" s="176" t="e">
        <f t="shared" si="1"/>
        <v>#DIV/0!</v>
      </c>
    </row>
    <row r="27" spans="1:8" ht="15">
      <c r="A27" s="115">
        <v>64</v>
      </c>
      <c r="B27" s="113" t="s">
        <v>154</v>
      </c>
      <c r="C27" s="231">
        <f>C28</f>
        <v>14.02</v>
      </c>
      <c r="D27" s="231">
        <f>D28</f>
        <v>60</v>
      </c>
      <c r="E27" s="231">
        <f>E28</f>
        <v>60</v>
      </c>
      <c r="F27" s="231">
        <f>F28</f>
        <v>48.32</v>
      </c>
      <c r="G27" s="83">
        <f t="shared" si="0"/>
        <v>344.65049928673324</v>
      </c>
      <c r="H27" s="100">
        <f t="shared" si="1"/>
        <v>80.53333333333333</v>
      </c>
    </row>
    <row r="28" spans="1:8" ht="15">
      <c r="A28" s="153">
        <v>641</v>
      </c>
      <c r="B28" s="136" t="s">
        <v>155</v>
      </c>
      <c r="C28" s="229">
        <f>C29</f>
        <v>14.02</v>
      </c>
      <c r="D28" s="229">
        <v>60</v>
      </c>
      <c r="E28" s="229">
        <f>D28</f>
        <v>60</v>
      </c>
      <c r="F28" s="229">
        <f>F29</f>
        <v>48.32</v>
      </c>
      <c r="G28" s="88">
        <f t="shared" si="0"/>
        <v>344.65049928673324</v>
      </c>
      <c r="H28" s="101">
        <f t="shared" si="1"/>
        <v>80.53333333333333</v>
      </c>
    </row>
    <row r="29" spans="1:8" ht="30">
      <c r="A29" s="156">
        <v>6413</v>
      </c>
      <c r="B29" s="41" t="s">
        <v>192</v>
      </c>
      <c r="C29" s="234">
        <v>14.02</v>
      </c>
      <c r="D29" s="233"/>
      <c r="E29" s="233"/>
      <c r="F29" s="233">
        <v>48.32</v>
      </c>
      <c r="G29" s="177">
        <f t="shared" si="0"/>
        <v>344.65049928673324</v>
      </c>
      <c r="H29" s="147" t="e">
        <f t="shared" si="1"/>
        <v>#DIV/0!</v>
      </c>
    </row>
    <row r="30" spans="1:8" ht="31.5">
      <c r="A30" s="160">
        <v>7</v>
      </c>
      <c r="B30" s="161" t="s">
        <v>186</v>
      </c>
      <c r="C30" s="235">
        <f>C31+C34</f>
        <v>200833.03</v>
      </c>
      <c r="D30" s="235">
        <f>D31+D34</f>
        <v>111.35</v>
      </c>
      <c r="E30" s="235">
        <f>E31+E34</f>
        <v>111.35</v>
      </c>
      <c r="F30" s="235">
        <f>F31+F34</f>
        <v>111.35</v>
      </c>
      <c r="G30" s="159">
        <f t="shared" si="0"/>
        <v>0.055444067143736266</v>
      </c>
      <c r="H30" s="159">
        <f t="shared" si="1"/>
        <v>100</v>
      </c>
    </row>
    <row r="31" spans="1:8" ht="30">
      <c r="A31" s="166">
        <v>71</v>
      </c>
      <c r="B31" s="167" t="s">
        <v>187</v>
      </c>
      <c r="C31" s="236">
        <f>C32</f>
        <v>0</v>
      </c>
      <c r="D31" s="236">
        <f aca="true" t="shared" si="2" ref="D31:F32">D32</f>
        <v>0</v>
      </c>
      <c r="E31" s="236">
        <f t="shared" si="2"/>
        <v>0</v>
      </c>
      <c r="F31" s="236">
        <f t="shared" si="2"/>
        <v>0</v>
      </c>
      <c r="G31" s="83" t="e">
        <f t="shared" si="0"/>
        <v>#DIV/0!</v>
      </c>
      <c r="H31" s="100" t="e">
        <f t="shared" si="1"/>
        <v>#DIV/0!</v>
      </c>
    </row>
    <row r="32" spans="1:8" ht="30">
      <c r="A32" s="169">
        <v>711</v>
      </c>
      <c r="B32" s="170" t="s">
        <v>188</v>
      </c>
      <c r="C32" s="237">
        <f>C33</f>
        <v>0</v>
      </c>
      <c r="D32" s="237">
        <f t="shared" si="2"/>
        <v>0</v>
      </c>
      <c r="E32" s="237">
        <f t="shared" si="2"/>
        <v>0</v>
      </c>
      <c r="F32" s="237">
        <f t="shared" si="2"/>
        <v>0</v>
      </c>
      <c r="G32" s="88" t="e">
        <f t="shared" si="0"/>
        <v>#DIV/0!</v>
      </c>
      <c r="H32" s="101" t="e">
        <f t="shared" si="1"/>
        <v>#DIV/0!</v>
      </c>
    </row>
    <row r="33" spans="1:8" ht="15">
      <c r="A33" s="154">
        <v>7111</v>
      </c>
      <c r="B33" s="150" t="s">
        <v>178</v>
      </c>
      <c r="C33" s="238"/>
      <c r="D33" s="238"/>
      <c r="E33" s="238"/>
      <c r="F33" s="238"/>
      <c r="G33" s="138" t="e">
        <f t="shared" si="0"/>
        <v>#DIV/0!</v>
      </c>
      <c r="H33" s="176" t="e">
        <f t="shared" si="1"/>
        <v>#DIV/0!</v>
      </c>
    </row>
    <row r="34" spans="1:8" ht="30">
      <c r="A34" s="168">
        <v>72</v>
      </c>
      <c r="B34" s="113" t="s">
        <v>168</v>
      </c>
      <c r="C34" s="239">
        <f>C35</f>
        <v>200833.03</v>
      </c>
      <c r="D34" s="239">
        <f>D35</f>
        <v>111.35</v>
      </c>
      <c r="E34" s="239">
        <f>E35</f>
        <v>111.35</v>
      </c>
      <c r="F34" s="239">
        <f>F35</f>
        <v>111.35</v>
      </c>
      <c r="G34" s="84">
        <f t="shared" si="0"/>
        <v>0.055444067143736266</v>
      </c>
      <c r="H34" s="100">
        <f t="shared" si="1"/>
        <v>100</v>
      </c>
    </row>
    <row r="35" spans="1:8" ht="15">
      <c r="A35" s="164">
        <v>721</v>
      </c>
      <c r="B35" s="136" t="s">
        <v>189</v>
      </c>
      <c r="C35" s="229">
        <f>C36+C37</f>
        <v>200833.03</v>
      </c>
      <c r="D35" s="229">
        <v>111.35</v>
      </c>
      <c r="E35" s="229">
        <v>111.35</v>
      </c>
      <c r="F35" s="229">
        <f>F36+F37</f>
        <v>111.35</v>
      </c>
      <c r="G35" s="88">
        <f t="shared" si="0"/>
        <v>0.055444067143736266</v>
      </c>
      <c r="H35" s="101">
        <f t="shared" si="1"/>
        <v>100</v>
      </c>
    </row>
    <row r="36" spans="1:8" ht="15">
      <c r="A36" s="155">
        <v>7211</v>
      </c>
      <c r="B36" s="18" t="s">
        <v>160</v>
      </c>
      <c r="C36" s="226">
        <v>333.03</v>
      </c>
      <c r="D36" s="227"/>
      <c r="E36" s="227"/>
      <c r="F36" s="227">
        <v>111.35</v>
      </c>
      <c r="G36" s="138">
        <f t="shared" si="0"/>
        <v>33.43542623787647</v>
      </c>
      <c r="H36" s="176" t="e">
        <f t="shared" si="1"/>
        <v>#DIV/0!</v>
      </c>
    </row>
    <row r="37" spans="1:8" ht="15">
      <c r="A37" s="156">
        <v>7212</v>
      </c>
      <c r="B37" s="41" t="s">
        <v>161</v>
      </c>
      <c r="C37" s="234">
        <v>200500</v>
      </c>
      <c r="D37" s="233"/>
      <c r="E37" s="233"/>
      <c r="F37" s="233"/>
      <c r="G37" s="177">
        <f t="shared" si="0"/>
        <v>0</v>
      </c>
      <c r="H37" s="147" t="e">
        <f t="shared" si="1"/>
        <v>#DIV/0!</v>
      </c>
    </row>
    <row r="38" spans="1:8" s="39" customFormat="1" ht="19.5">
      <c r="A38" s="488" t="s">
        <v>95</v>
      </c>
      <c r="B38" s="488"/>
      <c r="C38" s="240">
        <f>C30+C10</f>
        <v>1656486.51</v>
      </c>
      <c r="D38" s="240">
        <f>D30+D10</f>
        <v>1711338.6400000001</v>
      </c>
      <c r="E38" s="240">
        <f>E30+E10</f>
        <v>1711338.6400000001</v>
      </c>
      <c r="F38" s="240">
        <f>F30+F10</f>
        <v>1685830.6700000002</v>
      </c>
      <c r="G38" s="178">
        <f t="shared" si="0"/>
        <v>101.77146990469606</v>
      </c>
      <c r="H38" s="178">
        <f t="shared" si="1"/>
        <v>98.5094726780668</v>
      </c>
    </row>
    <row r="39" spans="1:8" ht="15">
      <c r="A39" s="9"/>
      <c r="B39" s="9"/>
      <c r="C39" s="65"/>
      <c r="D39" s="65"/>
      <c r="E39" s="65"/>
      <c r="F39" s="65"/>
      <c r="G39" s="10"/>
      <c r="H39" s="10"/>
    </row>
    <row r="40" ht="14.25" customHeight="1"/>
    <row r="41" spans="1:8" s="71" customFormat="1" ht="28.5" customHeight="1">
      <c r="A41" s="495" t="s">
        <v>25</v>
      </c>
      <c r="B41" s="495"/>
      <c r="C41" s="495"/>
      <c r="D41" s="495"/>
      <c r="E41" s="495"/>
      <c r="F41" s="495"/>
      <c r="G41" s="495"/>
      <c r="H41" s="68"/>
    </row>
    <row r="42" spans="1:8" s="71" customFormat="1" ht="15" customHeight="1">
      <c r="A42" s="490" t="s">
        <v>59</v>
      </c>
      <c r="B42" s="492" t="s">
        <v>2</v>
      </c>
      <c r="C42" s="492" t="s">
        <v>241</v>
      </c>
      <c r="D42" s="486" t="s">
        <v>243</v>
      </c>
      <c r="E42" s="486" t="s">
        <v>224</v>
      </c>
      <c r="F42" s="486" t="s">
        <v>242</v>
      </c>
      <c r="G42" s="486" t="s">
        <v>56</v>
      </c>
      <c r="H42" s="486" t="s">
        <v>56</v>
      </c>
    </row>
    <row r="43" spans="1:8" s="71" customFormat="1" ht="33.75" customHeight="1">
      <c r="A43" s="491"/>
      <c r="B43" s="493"/>
      <c r="C43" s="493"/>
      <c r="D43" s="487"/>
      <c r="E43" s="487"/>
      <c r="F43" s="487"/>
      <c r="G43" s="487"/>
      <c r="H43" s="487"/>
    </row>
    <row r="44" spans="1:8" s="71" customFormat="1" ht="15" customHeight="1">
      <c r="A44" s="489">
        <v>1</v>
      </c>
      <c r="B44" s="489"/>
      <c r="C44" s="69">
        <v>2</v>
      </c>
      <c r="D44" s="70">
        <v>3</v>
      </c>
      <c r="E44" s="70">
        <v>4</v>
      </c>
      <c r="F44" s="70">
        <v>5</v>
      </c>
      <c r="G44" s="70" t="s">
        <v>57</v>
      </c>
      <c r="H44" s="70" t="s">
        <v>58</v>
      </c>
    </row>
    <row r="45" spans="1:8" s="71" customFormat="1" ht="28.5" customHeight="1">
      <c r="A45" s="157">
        <v>3</v>
      </c>
      <c r="B45" s="158" t="s">
        <v>193</v>
      </c>
      <c r="C45" s="223">
        <f>C46+C56+C89+C93</f>
        <v>1436516.1600000001</v>
      </c>
      <c r="D45" s="223">
        <f>D46+D56+D89+D93+D98</f>
        <v>1724574.9799999997</v>
      </c>
      <c r="E45" s="223">
        <f>E46+E56+E89+E93+E98</f>
        <v>1724574.9799999997</v>
      </c>
      <c r="F45" s="223">
        <f>F46+F56+F89+F93+F98</f>
        <v>1689033.7099999997</v>
      </c>
      <c r="G45" s="159">
        <f aca="true" t="shared" si="3" ref="G45:G86">F45/C45*100</f>
        <v>117.57846914858231</v>
      </c>
      <c r="H45" s="159">
        <f aca="true" t="shared" si="4" ref="H45:H116">F45/E45*100</f>
        <v>97.93912874695654</v>
      </c>
    </row>
    <row r="46" spans="1:8" s="72" customFormat="1" ht="15" customHeight="1">
      <c r="A46" s="91">
        <v>31</v>
      </c>
      <c r="B46" s="92" t="s">
        <v>6</v>
      </c>
      <c r="C46" s="241">
        <f>SUM(C47,C51,C53)</f>
        <v>1186463.29</v>
      </c>
      <c r="D46" s="241">
        <f>SUM(D47,D51,D53)</f>
        <v>1340526.96</v>
      </c>
      <c r="E46" s="241">
        <f>SUM(E47,E51,E53)</f>
        <v>1340526.96</v>
      </c>
      <c r="F46" s="241">
        <f>SUM(F47,F51,F53)</f>
        <v>1340393.01</v>
      </c>
      <c r="G46" s="83">
        <f t="shared" si="3"/>
        <v>112.97382913549731</v>
      </c>
      <c r="H46" s="100">
        <f t="shared" si="4"/>
        <v>99.99000766086795</v>
      </c>
    </row>
    <row r="47" spans="1:8" s="72" customFormat="1" ht="15" customHeight="1">
      <c r="A47" s="89">
        <v>311</v>
      </c>
      <c r="B47" s="90" t="s">
        <v>7</v>
      </c>
      <c r="C47" s="242">
        <f>SUM(C48,C49,C50)</f>
        <v>976476.0700000001</v>
      </c>
      <c r="D47" s="242">
        <v>1098545.18</v>
      </c>
      <c r="E47" s="242">
        <f>D47</f>
        <v>1098545.18</v>
      </c>
      <c r="F47" s="242">
        <f>SUM(F48,F49,F50)</f>
        <v>1100920.83</v>
      </c>
      <c r="G47" s="87">
        <f t="shared" si="3"/>
        <v>112.74427134706946</v>
      </c>
      <c r="H47" s="101">
        <f t="shared" si="4"/>
        <v>100.21625419174842</v>
      </c>
    </row>
    <row r="48" spans="1:8" s="71" customFormat="1" ht="15" customHeight="1">
      <c r="A48" s="73">
        <v>3111</v>
      </c>
      <c r="B48" s="48" t="s">
        <v>60</v>
      </c>
      <c r="C48" s="243">
        <v>955145.51</v>
      </c>
      <c r="D48" s="243"/>
      <c r="E48" s="243"/>
      <c r="F48" s="243">
        <v>1073858.59</v>
      </c>
      <c r="G48" s="40">
        <f t="shared" si="3"/>
        <v>112.4287952732982</v>
      </c>
      <c r="H48" s="42" t="e">
        <f t="shared" si="4"/>
        <v>#DIV/0!</v>
      </c>
    </row>
    <row r="49" spans="1:8" s="71" customFormat="1" ht="15" customHeight="1">
      <c r="A49" s="73">
        <v>3113</v>
      </c>
      <c r="B49" s="48" t="s">
        <v>158</v>
      </c>
      <c r="C49" s="243">
        <v>16439.9</v>
      </c>
      <c r="D49" s="243"/>
      <c r="E49" s="243"/>
      <c r="F49" s="243">
        <v>20677.66</v>
      </c>
      <c r="G49" s="40">
        <f t="shared" si="3"/>
        <v>125.77728574991332</v>
      </c>
      <c r="H49" s="42" t="e">
        <f t="shared" si="4"/>
        <v>#DIV/0!</v>
      </c>
    </row>
    <row r="50" spans="1:8" s="71" customFormat="1" ht="15" customHeight="1">
      <c r="A50" s="73">
        <v>3114</v>
      </c>
      <c r="B50" s="48" t="s">
        <v>159</v>
      </c>
      <c r="C50" s="243">
        <v>4890.66</v>
      </c>
      <c r="D50" s="243"/>
      <c r="E50" s="243"/>
      <c r="F50" s="243">
        <v>6384.58</v>
      </c>
      <c r="G50" s="40">
        <f t="shared" si="3"/>
        <v>130.54638842201257</v>
      </c>
      <c r="H50" s="42" t="e">
        <f t="shared" si="4"/>
        <v>#DIV/0!</v>
      </c>
    </row>
    <row r="51" spans="1:8" s="72" customFormat="1" ht="15">
      <c r="A51" s="89">
        <v>312</v>
      </c>
      <c r="B51" s="90" t="s">
        <v>8</v>
      </c>
      <c r="C51" s="242">
        <f>SUM(C52)</f>
        <v>47878.25</v>
      </c>
      <c r="D51" s="242">
        <v>62336.06</v>
      </c>
      <c r="E51" s="242">
        <f>D51</f>
        <v>62336.06</v>
      </c>
      <c r="F51" s="242">
        <f>SUM(F52)</f>
        <v>56995.96</v>
      </c>
      <c r="G51" s="87">
        <f t="shared" si="3"/>
        <v>119.04353229284696</v>
      </c>
      <c r="H51" s="101">
        <f t="shared" si="4"/>
        <v>91.43336938523224</v>
      </c>
    </row>
    <row r="52" spans="1:8" s="71" customFormat="1" ht="15">
      <c r="A52" s="73" t="s">
        <v>71</v>
      </c>
      <c r="B52" s="77" t="s">
        <v>8</v>
      </c>
      <c r="C52" s="243">
        <v>47878.25</v>
      </c>
      <c r="D52" s="243"/>
      <c r="E52" s="243"/>
      <c r="F52" s="243">
        <v>56995.96</v>
      </c>
      <c r="G52" s="40">
        <f t="shared" si="3"/>
        <v>119.04353229284696</v>
      </c>
      <c r="H52" s="42" t="e">
        <f t="shared" si="4"/>
        <v>#DIV/0!</v>
      </c>
    </row>
    <row r="53" spans="1:8" s="72" customFormat="1" ht="15">
      <c r="A53" s="89">
        <v>313</v>
      </c>
      <c r="B53" s="90" t="s">
        <v>9</v>
      </c>
      <c r="C53" s="242">
        <f>SUM(C54:C55)</f>
        <v>162108.97</v>
      </c>
      <c r="D53" s="242">
        <v>179645.72</v>
      </c>
      <c r="E53" s="242">
        <f>D53</f>
        <v>179645.72</v>
      </c>
      <c r="F53" s="242">
        <f>SUM(F54:F55)</f>
        <v>182476.22</v>
      </c>
      <c r="G53" s="87">
        <f t="shared" si="3"/>
        <v>112.56392536452486</v>
      </c>
      <c r="H53" s="101">
        <f t="shared" si="4"/>
        <v>101.57560113316366</v>
      </c>
    </row>
    <row r="54" spans="1:8" s="71" customFormat="1" ht="15">
      <c r="A54" s="73">
        <v>3132</v>
      </c>
      <c r="B54" s="77" t="s">
        <v>61</v>
      </c>
      <c r="C54" s="243">
        <v>161858.35</v>
      </c>
      <c r="D54" s="243"/>
      <c r="E54" s="243"/>
      <c r="F54" s="243">
        <v>182424.24</v>
      </c>
      <c r="G54" s="40">
        <f t="shared" si="3"/>
        <v>112.70610382473316</v>
      </c>
      <c r="H54" s="42" t="e">
        <f t="shared" si="4"/>
        <v>#DIV/0!</v>
      </c>
    </row>
    <row r="55" spans="1:8" s="71" customFormat="1" ht="30">
      <c r="A55" s="73">
        <v>3133</v>
      </c>
      <c r="B55" s="77" t="s">
        <v>62</v>
      </c>
      <c r="C55" s="243">
        <v>250.62</v>
      </c>
      <c r="D55" s="243"/>
      <c r="E55" s="243"/>
      <c r="F55" s="243">
        <v>51.98</v>
      </c>
      <c r="G55" s="40">
        <f t="shared" si="3"/>
        <v>20.74056340276115</v>
      </c>
      <c r="H55" s="42" t="e">
        <f t="shared" si="4"/>
        <v>#DIV/0!</v>
      </c>
    </row>
    <row r="56" spans="1:8" s="72" customFormat="1" ht="15">
      <c r="A56" s="93">
        <v>32</v>
      </c>
      <c r="B56" s="94" t="s">
        <v>10</v>
      </c>
      <c r="C56" s="244">
        <f>SUM(C57,C62,C69,C79,C81)</f>
        <v>227920.3</v>
      </c>
      <c r="D56" s="244">
        <f>SUM(D57,D62,D69,D79,D81)</f>
        <v>358139.41</v>
      </c>
      <c r="E56" s="244">
        <f>SUM(E57,E62,E69,E79,E81)</f>
        <v>358139.41</v>
      </c>
      <c r="F56" s="244">
        <f>SUM(F57,F62,F69,F79,F81)</f>
        <v>325916.45999999996</v>
      </c>
      <c r="G56" s="83">
        <f t="shared" si="3"/>
        <v>142.99580160257776</v>
      </c>
      <c r="H56" s="100">
        <f t="shared" si="4"/>
        <v>91.0026796548305</v>
      </c>
    </row>
    <row r="57" spans="1:8" s="72" customFormat="1" ht="15">
      <c r="A57" s="89">
        <v>321</v>
      </c>
      <c r="B57" s="90" t="s">
        <v>11</v>
      </c>
      <c r="C57" s="242">
        <f>SUM(C58,C59,C60,C61)</f>
        <v>45823.83</v>
      </c>
      <c r="D57" s="242">
        <v>63992.32</v>
      </c>
      <c r="E57" s="242">
        <v>63992.32</v>
      </c>
      <c r="F57" s="242">
        <f>SUM(F58,F59,F60,F61)</f>
        <v>59814.130000000005</v>
      </c>
      <c r="G57" s="87">
        <f t="shared" si="3"/>
        <v>130.5306212946408</v>
      </c>
      <c r="H57" s="101">
        <f t="shared" si="4"/>
        <v>93.47079462035445</v>
      </c>
    </row>
    <row r="58" spans="1:8" s="71" customFormat="1" ht="15">
      <c r="A58" s="73" t="s">
        <v>63</v>
      </c>
      <c r="B58" s="77" t="s">
        <v>64</v>
      </c>
      <c r="C58" s="243">
        <v>6575.43</v>
      </c>
      <c r="D58" s="243"/>
      <c r="E58" s="243"/>
      <c r="F58" s="243">
        <v>7662.78</v>
      </c>
      <c r="G58" s="40">
        <f t="shared" si="3"/>
        <v>116.53656110703025</v>
      </c>
      <c r="H58" s="42" t="e">
        <f t="shared" si="4"/>
        <v>#DIV/0!</v>
      </c>
    </row>
    <row r="59" spans="1:8" s="71" customFormat="1" ht="30">
      <c r="A59" s="73" t="s">
        <v>65</v>
      </c>
      <c r="B59" s="77" t="s">
        <v>12</v>
      </c>
      <c r="C59" s="243">
        <v>36134.32</v>
      </c>
      <c r="D59" s="243"/>
      <c r="E59" s="243"/>
      <c r="F59" s="243">
        <v>49053.87</v>
      </c>
      <c r="G59" s="40">
        <f t="shared" si="3"/>
        <v>135.75423586219418</v>
      </c>
      <c r="H59" s="42" t="e">
        <f t="shared" si="4"/>
        <v>#DIV/0!</v>
      </c>
    </row>
    <row r="60" spans="1:8" s="71" customFormat="1" ht="15">
      <c r="A60" s="73">
        <v>3213</v>
      </c>
      <c r="B60" s="77" t="s">
        <v>105</v>
      </c>
      <c r="C60" s="243">
        <v>348.4</v>
      </c>
      <c r="D60" s="243"/>
      <c r="E60" s="243"/>
      <c r="F60" s="243">
        <v>1037.08</v>
      </c>
      <c r="G60" s="40">
        <f t="shared" si="3"/>
        <v>297.66934557979334</v>
      </c>
      <c r="H60" s="42" t="e">
        <f t="shared" si="4"/>
        <v>#DIV/0!</v>
      </c>
    </row>
    <row r="61" spans="1:8" s="71" customFormat="1" ht="15">
      <c r="A61" s="73">
        <v>3214</v>
      </c>
      <c r="B61" s="77" t="s">
        <v>106</v>
      </c>
      <c r="C61" s="243">
        <v>2765.68</v>
      </c>
      <c r="D61" s="243"/>
      <c r="E61" s="243"/>
      <c r="F61" s="243">
        <v>2060.4</v>
      </c>
      <c r="G61" s="40">
        <f t="shared" si="3"/>
        <v>74.49885742385237</v>
      </c>
      <c r="H61" s="42" t="e">
        <f t="shared" si="4"/>
        <v>#DIV/0!</v>
      </c>
    </row>
    <row r="62" spans="1:8" s="72" customFormat="1" ht="15">
      <c r="A62" s="89">
        <v>322</v>
      </c>
      <c r="B62" s="90" t="s">
        <v>13</v>
      </c>
      <c r="C62" s="242">
        <f>SUM(C63:C68)</f>
        <v>117764.46999999999</v>
      </c>
      <c r="D62" s="242">
        <v>202752.17</v>
      </c>
      <c r="E62" s="242">
        <f>D62</f>
        <v>202752.17</v>
      </c>
      <c r="F62" s="242">
        <f>SUM(F63:F68)</f>
        <v>189487.79</v>
      </c>
      <c r="G62" s="87">
        <f t="shared" si="3"/>
        <v>160.90404007252783</v>
      </c>
      <c r="H62" s="101">
        <f t="shared" si="4"/>
        <v>93.45783574104287</v>
      </c>
    </row>
    <row r="63" spans="1:8" s="71" customFormat="1" ht="15">
      <c r="A63" s="73" t="s">
        <v>66</v>
      </c>
      <c r="B63" s="77" t="s">
        <v>14</v>
      </c>
      <c r="C63" s="243">
        <v>12411.32</v>
      </c>
      <c r="D63" s="243"/>
      <c r="E63" s="243"/>
      <c r="F63" s="243">
        <v>18585.33</v>
      </c>
      <c r="G63" s="40">
        <f t="shared" si="3"/>
        <v>149.74499086317977</v>
      </c>
      <c r="H63" s="42" t="e">
        <f t="shared" si="4"/>
        <v>#DIV/0!</v>
      </c>
    </row>
    <row r="64" spans="1:8" s="71" customFormat="1" ht="15">
      <c r="A64" s="73">
        <v>3222</v>
      </c>
      <c r="B64" s="77" t="s">
        <v>107</v>
      </c>
      <c r="C64" s="243">
        <v>64014.7</v>
      </c>
      <c r="D64" s="243"/>
      <c r="E64" s="243"/>
      <c r="F64" s="243">
        <v>120753.49</v>
      </c>
      <c r="G64" s="40">
        <f t="shared" si="3"/>
        <v>188.63400125283724</v>
      </c>
      <c r="H64" s="42" t="e">
        <f t="shared" si="4"/>
        <v>#DIV/0!</v>
      </c>
    </row>
    <row r="65" spans="1:8" s="71" customFormat="1" ht="15">
      <c r="A65" s="73" t="s">
        <v>67</v>
      </c>
      <c r="B65" s="77" t="s">
        <v>68</v>
      </c>
      <c r="C65" s="243">
        <v>35375.13</v>
      </c>
      <c r="D65" s="243"/>
      <c r="E65" s="243"/>
      <c r="F65" s="243">
        <v>40458.58</v>
      </c>
      <c r="G65" s="40">
        <f t="shared" si="3"/>
        <v>114.37012386950947</v>
      </c>
      <c r="H65" s="42" t="e">
        <f t="shared" si="4"/>
        <v>#DIV/0!</v>
      </c>
    </row>
    <row r="66" spans="1:8" s="71" customFormat="1" ht="30">
      <c r="A66" s="73" t="s">
        <v>69</v>
      </c>
      <c r="B66" s="77" t="s">
        <v>70</v>
      </c>
      <c r="C66" s="243">
        <v>3324.09</v>
      </c>
      <c r="D66" s="243"/>
      <c r="E66" s="243"/>
      <c r="F66" s="243">
        <v>5121.36</v>
      </c>
      <c r="G66" s="40">
        <f t="shared" si="3"/>
        <v>154.06803064898963</v>
      </c>
      <c r="H66" s="42" t="e">
        <f t="shared" si="4"/>
        <v>#DIV/0!</v>
      </c>
    </row>
    <row r="67" spans="1:8" s="71" customFormat="1" ht="15">
      <c r="A67" s="73">
        <v>3225</v>
      </c>
      <c r="B67" s="77" t="s">
        <v>108</v>
      </c>
      <c r="C67" s="243">
        <v>2417.86</v>
      </c>
      <c r="D67" s="243"/>
      <c r="E67" s="243"/>
      <c r="F67" s="243">
        <v>4086.74</v>
      </c>
      <c r="G67" s="40">
        <f t="shared" si="3"/>
        <v>169.02302035684446</v>
      </c>
      <c r="H67" s="42" t="e">
        <f t="shared" si="4"/>
        <v>#DIV/0!</v>
      </c>
    </row>
    <row r="68" spans="1:8" s="71" customFormat="1" ht="15">
      <c r="A68" s="73">
        <v>3227</v>
      </c>
      <c r="B68" s="77" t="s">
        <v>109</v>
      </c>
      <c r="C68" s="243">
        <v>221.37</v>
      </c>
      <c r="D68" s="243"/>
      <c r="E68" s="243"/>
      <c r="F68" s="243">
        <v>482.29</v>
      </c>
      <c r="G68" s="40">
        <f t="shared" si="3"/>
        <v>217.8660161720197</v>
      </c>
      <c r="H68" s="42" t="e">
        <f t="shared" si="4"/>
        <v>#DIV/0!</v>
      </c>
    </row>
    <row r="69" spans="1:8" s="72" customFormat="1" ht="15">
      <c r="A69" s="89">
        <v>323</v>
      </c>
      <c r="B69" s="90" t="s">
        <v>15</v>
      </c>
      <c r="C69" s="242">
        <f>SUM(C70:C78)</f>
        <v>49912.450000000004</v>
      </c>
      <c r="D69" s="242">
        <v>77127.38</v>
      </c>
      <c r="E69" s="242">
        <f>D69</f>
        <v>77127.38</v>
      </c>
      <c r="F69" s="242">
        <f>SUM(F70:F78)</f>
        <v>66353.76</v>
      </c>
      <c r="G69" s="87">
        <f t="shared" si="3"/>
        <v>132.94029846260798</v>
      </c>
      <c r="H69" s="101">
        <f t="shared" si="4"/>
        <v>86.03139378000392</v>
      </c>
    </row>
    <row r="70" spans="1:8" s="71" customFormat="1" ht="15">
      <c r="A70" s="73" t="s">
        <v>72</v>
      </c>
      <c r="B70" s="77" t="s">
        <v>73</v>
      </c>
      <c r="C70" s="243">
        <v>8841.23</v>
      </c>
      <c r="D70" s="243"/>
      <c r="E70" s="243"/>
      <c r="F70" s="243">
        <v>12080.88</v>
      </c>
      <c r="G70" s="40">
        <f t="shared" si="3"/>
        <v>136.6425259833756</v>
      </c>
      <c r="H70" s="42" t="e">
        <f t="shared" si="4"/>
        <v>#DIV/0!</v>
      </c>
    </row>
    <row r="71" spans="1:8" s="71" customFormat="1" ht="15">
      <c r="A71" s="73" t="s">
        <v>74</v>
      </c>
      <c r="B71" s="77" t="s">
        <v>75</v>
      </c>
      <c r="C71" s="243">
        <v>9926.43</v>
      </c>
      <c r="D71" s="243"/>
      <c r="E71" s="243"/>
      <c r="F71" s="243">
        <v>17847.21</v>
      </c>
      <c r="G71" s="40">
        <f t="shared" si="3"/>
        <v>179.79485071672292</v>
      </c>
      <c r="H71" s="42" t="e">
        <f t="shared" si="4"/>
        <v>#DIV/0!</v>
      </c>
    </row>
    <row r="72" spans="1:8" s="71" customFormat="1" ht="15">
      <c r="A72" s="73">
        <v>3233</v>
      </c>
      <c r="B72" s="77" t="s">
        <v>156</v>
      </c>
      <c r="C72" s="243">
        <v>783.99</v>
      </c>
      <c r="D72" s="243"/>
      <c r="E72" s="243"/>
      <c r="F72" s="243"/>
      <c r="G72" s="40">
        <f t="shared" si="3"/>
        <v>0</v>
      </c>
      <c r="H72" s="42" t="e">
        <f t="shared" si="4"/>
        <v>#DIV/0!</v>
      </c>
    </row>
    <row r="73" spans="1:8" s="71" customFormat="1" ht="15">
      <c r="A73" s="73" t="s">
        <v>76</v>
      </c>
      <c r="B73" s="77" t="s">
        <v>77</v>
      </c>
      <c r="C73" s="243">
        <v>15820.79</v>
      </c>
      <c r="D73" s="243"/>
      <c r="E73" s="243"/>
      <c r="F73" s="243">
        <v>19192.57</v>
      </c>
      <c r="G73" s="40">
        <f t="shared" si="3"/>
        <v>121.31233648888582</v>
      </c>
      <c r="H73" s="42" t="e">
        <f t="shared" si="4"/>
        <v>#DIV/0!</v>
      </c>
    </row>
    <row r="74" spans="1:8" s="71" customFormat="1" ht="15">
      <c r="A74" s="73">
        <v>3235</v>
      </c>
      <c r="B74" s="77" t="s">
        <v>110</v>
      </c>
      <c r="C74" s="243">
        <v>2003.28</v>
      </c>
      <c r="D74" s="243"/>
      <c r="E74" s="243"/>
      <c r="F74" s="243">
        <v>2033.91</v>
      </c>
      <c r="G74" s="40">
        <f t="shared" si="3"/>
        <v>101.52899245237809</v>
      </c>
      <c r="H74" s="42" t="e">
        <f t="shared" si="4"/>
        <v>#DIV/0!</v>
      </c>
    </row>
    <row r="75" spans="1:8" s="71" customFormat="1" ht="15">
      <c r="A75" s="73">
        <v>3236</v>
      </c>
      <c r="B75" s="77" t="s">
        <v>111</v>
      </c>
      <c r="C75" s="243">
        <v>3520.47</v>
      </c>
      <c r="D75" s="243"/>
      <c r="E75" s="243"/>
      <c r="F75" s="243">
        <v>3209.2</v>
      </c>
      <c r="G75" s="40">
        <f t="shared" si="3"/>
        <v>91.15828284291587</v>
      </c>
      <c r="H75" s="42" t="e">
        <f t="shared" si="4"/>
        <v>#DIV/0!</v>
      </c>
    </row>
    <row r="76" spans="1:8" s="71" customFormat="1" ht="15">
      <c r="A76" s="73">
        <v>3237</v>
      </c>
      <c r="B76" s="77" t="s">
        <v>112</v>
      </c>
      <c r="C76" s="243">
        <v>5762.64</v>
      </c>
      <c r="D76" s="243"/>
      <c r="E76" s="243"/>
      <c r="F76" s="243">
        <v>8566.98</v>
      </c>
      <c r="G76" s="40">
        <f t="shared" si="3"/>
        <v>148.664153929449</v>
      </c>
      <c r="H76" s="42" t="e">
        <f t="shared" si="4"/>
        <v>#DIV/0!</v>
      </c>
    </row>
    <row r="77" spans="1:8" s="71" customFormat="1" ht="15">
      <c r="A77" s="73" t="s">
        <v>78</v>
      </c>
      <c r="B77" s="77" t="s">
        <v>79</v>
      </c>
      <c r="C77" s="243">
        <v>2208.76</v>
      </c>
      <c r="D77" s="243"/>
      <c r="E77" s="243"/>
      <c r="F77" s="243">
        <v>2407.85</v>
      </c>
      <c r="G77" s="40">
        <f t="shared" si="3"/>
        <v>109.01365472029553</v>
      </c>
      <c r="H77" s="42" t="e">
        <f t="shared" si="4"/>
        <v>#DIV/0!</v>
      </c>
    </row>
    <row r="78" spans="1:8" s="71" customFormat="1" ht="15">
      <c r="A78" s="73" t="s">
        <v>80</v>
      </c>
      <c r="B78" s="77" t="s">
        <v>16</v>
      </c>
      <c r="C78" s="243">
        <v>1044.86</v>
      </c>
      <c r="D78" s="243"/>
      <c r="E78" s="243"/>
      <c r="F78" s="243">
        <v>1015.16</v>
      </c>
      <c r="G78" s="40">
        <f t="shared" si="3"/>
        <v>97.15751392531058</v>
      </c>
      <c r="H78" s="42" t="e">
        <f t="shared" si="4"/>
        <v>#DIV/0!</v>
      </c>
    </row>
    <row r="79" spans="1:8" s="72" customFormat="1" ht="30">
      <c r="A79" s="89">
        <v>324</v>
      </c>
      <c r="B79" s="90" t="s">
        <v>22</v>
      </c>
      <c r="C79" s="242">
        <f>SUM(C80)</f>
        <v>0</v>
      </c>
      <c r="D79" s="242">
        <v>400</v>
      </c>
      <c r="E79" s="242">
        <v>400</v>
      </c>
      <c r="F79" s="242">
        <f>SUM(F80)</f>
        <v>400</v>
      </c>
      <c r="G79" s="87" t="e">
        <f t="shared" si="3"/>
        <v>#DIV/0!</v>
      </c>
      <c r="H79" s="101">
        <f t="shared" si="4"/>
        <v>100</v>
      </c>
    </row>
    <row r="80" spans="1:8" s="71" customFormat="1" ht="30">
      <c r="A80" s="73">
        <v>3241</v>
      </c>
      <c r="B80" s="77" t="s">
        <v>22</v>
      </c>
      <c r="C80" s="243"/>
      <c r="D80" s="243"/>
      <c r="E80" s="243"/>
      <c r="F80" s="243">
        <v>400</v>
      </c>
      <c r="G80" s="40" t="e">
        <f t="shared" si="3"/>
        <v>#DIV/0!</v>
      </c>
      <c r="H80" s="42" t="e">
        <f t="shared" si="4"/>
        <v>#DIV/0!</v>
      </c>
    </row>
    <row r="81" spans="1:8" s="72" customFormat="1" ht="15">
      <c r="A81" s="89">
        <v>329</v>
      </c>
      <c r="B81" s="90" t="s">
        <v>17</v>
      </c>
      <c r="C81" s="242">
        <f>SUM(C82:C88)</f>
        <v>14419.550000000001</v>
      </c>
      <c r="D81" s="242">
        <v>13867.54</v>
      </c>
      <c r="E81" s="242">
        <f>D81</f>
        <v>13867.54</v>
      </c>
      <c r="F81" s="242">
        <f>SUM(F82:F88)</f>
        <v>9860.779999999999</v>
      </c>
      <c r="G81" s="87">
        <f t="shared" si="3"/>
        <v>68.38479702903348</v>
      </c>
      <c r="H81" s="101">
        <f t="shared" si="4"/>
        <v>71.10691586251056</v>
      </c>
    </row>
    <row r="82" spans="1:8" s="71" customFormat="1" ht="30">
      <c r="A82" s="73" t="s">
        <v>81</v>
      </c>
      <c r="B82" s="77" t="s">
        <v>82</v>
      </c>
      <c r="C82" s="243">
        <v>286.98</v>
      </c>
      <c r="D82" s="243"/>
      <c r="E82" s="243"/>
      <c r="F82" s="243">
        <v>1232.08</v>
      </c>
      <c r="G82" s="40">
        <f t="shared" si="3"/>
        <v>429.3260854414942</v>
      </c>
      <c r="H82" s="42" t="e">
        <f t="shared" si="4"/>
        <v>#DIV/0!</v>
      </c>
    </row>
    <row r="83" spans="1:8" s="71" customFormat="1" ht="15">
      <c r="A83" s="73">
        <v>3292</v>
      </c>
      <c r="B83" s="77" t="s">
        <v>157</v>
      </c>
      <c r="C83" s="243">
        <v>278.68</v>
      </c>
      <c r="D83" s="243"/>
      <c r="E83" s="243"/>
      <c r="F83" s="243"/>
      <c r="G83" s="40">
        <f>F83/C83*100</f>
        <v>0</v>
      </c>
      <c r="H83" s="42" t="e">
        <f t="shared" si="4"/>
        <v>#DIV/0!</v>
      </c>
    </row>
    <row r="84" spans="1:8" s="71" customFormat="1" ht="15">
      <c r="A84" s="73" t="s">
        <v>83</v>
      </c>
      <c r="B84" s="77" t="s">
        <v>84</v>
      </c>
      <c r="C84" s="243">
        <v>973.34</v>
      </c>
      <c r="D84" s="243"/>
      <c r="E84" s="243"/>
      <c r="F84" s="243">
        <v>2158.99</v>
      </c>
      <c r="G84" s="40">
        <f t="shared" si="3"/>
        <v>221.81252183204222</v>
      </c>
      <c r="H84" s="42" t="e">
        <f t="shared" si="4"/>
        <v>#DIV/0!</v>
      </c>
    </row>
    <row r="85" spans="1:8" s="71" customFormat="1" ht="15">
      <c r="A85" s="73">
        <v>3294</v>
      </c>
      <c r="B85" s="77" t="s">
        <v>113</v>
      </c>
      <c r="C85" s="243">
        <v>159.27</v>
      </c>
      <c r="D85" s="243"/>
      <c r="E85" s="243"/>
      <c r="F85" s="243">
        <v>163.09</v>
      </c>
      <c r="G85" s="40">
        <f t="shared" si="3"/>
        <v>102.39844289571167</v>
      </c>
      <c r="H85" s="42" t="e">
        <f t="shared" si="4"/>
        <v>#DIV/0!</v>
      </c>
    </row>
    <row r="86" spans="1:8" s="71" customFormat="1" ht="15">
      <c r="A86" s="73">
        <v>3295</v>
      </c>
      <c r="B86" s="77" t="s">
        <v>85</v>
      </c>
      <c r="C86" s="243">
        <v>4476.08</v>
      </c>
      <c r="D86" s="243"/>
      <c r="E86" s="243"/>
      <c r="F86" s="243">
        <v>3647.45</v>
      </c>
      <c r="G86" s="40">
        <f t="shared" si="3"/>
        <v>81.48759628961055</v>
      </c>
      <c r="H86" s="42" t="e">
        <f t="shared" si="4"/>
        <v>#DIV/0!</v>
      </c>
    </row>
    <row r="87" spans="1:8" s="71" customFormat="1" ht="15">
      <c r="A87" s="73">
        <v>3296</v>
      </c>
      <c r="B87" s="77" t="s">
        <v>179</v>
      </c>
      <c r="C87" s="243">
        <v>6372.77</v>
      </c>
      <c r="D87" s="243"/>
      <c r="E87" s="243"/>
      <c r="F87" s="243">
        <v>1482.76</v>
      </c>
      <c r="G87" s="40">
        <f>F87/C87*100</f>
        <v>23.26711932173921</v>
      </c>
      <c r="H87" s="42" t="e">
        <f t="shared" si="4"/>
        <v>#DIV/0!</v>
      </c>
    </row>
    <row r="88" spans="1:8" s="71" customFormat="1" ht="15">
      <c r="A88" s="73" t="s">
        <v>86</v>
      </c>
      <c r="B88" s="77" t="s">
        <v>17</v>
      </c>
      <c r="C88" s="243">
        <v>1872.43</v>
      </c>
      <c r="D88" s="243"/>
      <c r="E88" s="243"/>
      <c r="F88" s="243">
        <v>1176.41</v>
      </c>
      <c r="G88" s="40">
        <f>F88/C88*100</f>
        <v>62.82798288854591</v>
      </c>
      <c r="H88" s="42" t="e">
        <f t="shared" si="4"/>
        <v>#DIV/0!</v>
      </c>
    </row>
    <row r="89" spans="1:8" s="72" customFormat="1" ht="15">
      <c r="A89" s="93">
        <v>34</v>
      </c>
      <c r="B89" s="94" t="s">
        <v>18</v>
      </c>
      <c r="C89" s="244">
        <f>SUM(C90)</f>
        <v>6156.71</v>
      </c>
      <c r="D89" s="244">
        <f>SUM(D90)</f>
        <v>3557.81</v>
      </c>
      <c r="E89" s="244">
        <f>SUM(E90)</f>
        <v>3557.81</v>
      </c>
      <c r="F89" s="244">
        <f>SUM(F90)</f>
        <v>1938.95</v>
      </c>
      <c r="G89" s="83">
        <f aca="true" t="shared" si="5" ref="G89:G116">F89/C89*100</f>
        <v>31.4932813142084</v>
      </c>
      <c r="H89" s="100">
        <f t="shared" si="4"/>
        <v>54.4984133497854</v>
      </c>
    </row>
    <row r="90" spans="1:8" s="72" customFormat="1" ht="15">
      <c r="A90" s="89">
        <v>343</v>
      </c>
      <c r="B90" s="90" t="s">
        <v>19</v>
      </c>
      <c r="C90" s="242">
        <f>SUM(C91,C92)</f>
        <v>6156.71</v>
      </c>
      <c r="D90" s="242">
        <v>3557.81</v>
      </c>
      <c r="E90" s="242">
        <v>3557.81</v>
      </c>
      <c r="F90" s="242">
        <f>SUM(F91,F92)</f>
        <v>1938.95</v>
      </c>
      <c r="G90" s="87">
        <f t="shared" si="5"/>
        <v>31.4932813142084</v>
      </c>
      <c r="H90" s="101">
        <f t="shared" si="4"/>
        <v>54.4984133497854</v>
      </c>
    </row>
    <row r="91" spans="1:8" s="71" customFormat="1" ht="15">
      <c r="A91" s="73" t="s">
        <v>87</v>
      </c>
      <c r="B91" s="77" t="s">
        <v>88</v>
      </c>
      <c r="C91" s="243">
        <v>288.05</v>
      </c>
      <c r="D91" s="243"/>
      <c r="E91" s="243"/>
      <c r="F91" s="243">
        <v>297.99</v>
      </c>
      <c r="G91" s="40">
        <f t="shared" si="5"/>
        <v>103.45078979343864</v>
      </c>
      <c r="H91" s="42" t="e">
        <f t="shared" si="4"/>
        <v>#DIV/0!</v>
      </c>
    </row>
    <row r="92" spans="1:8" s="71" customFormat="1" ht="15">
      <c r="A92" s="73">
        <v>3433</v>
      </c>
      <c r="B92" s="77" t="s">
        <v>120</v>
      </c>
      <c r="C92" s="243">
        <v>5868.66</v>
      </c>
      <c r="D92" s="243"/>
      <c r="E92" s="243"/>
      <c r="F92" s="243">
        <v>1640.96</v>
      </c>
      <c r="G92" s="40">
        <f t="shared" si="5"/>
        <v>27.961408566861945</v>
      </c>
      <c r="H92" s="42" t="e">
        <f t="shared" si="4"/>
        <v>#DIV/0!</v>
      </c>
    </row>
    <row r="93" spans="1:8" s="71" customFormat="1" ht="15">
      <c r="A93" s="93">
        <v>37</v>
      </c>
      <c r="B93" s="94" t="s">
        <v>121</v>
      </c>
      <c r="C93" s="244">
        <f>SUM(C94)</f>
        <v>15975.859999999999</v>
      </c>
      <c r="D93" s="244">
        <f>SUM(D94)</f>
        <v>21467.4</v>
      </c>
      <c r="E93" s="244">
        <f>SUM(E94)</f>
        <v>21467.4</v>
      </c>
      <c r="F93" s="244">
        <f>SUM(F94)</f>
        <v>19901.89</v>
      </c>
      <c r="G93" s="83">
        <f t="shared" si="5"/>
        <v>124.57476467620523</v>
      </c>
      <c r="H93" s="100">
        <f t="shared" si="4"/>
        <v>92.70750067544276</v>
      </c>
    </row>
    <row r="94" spans="1:8" s="71" customFormat="1" ht="30">
      <c r="A94" s="89">
        <v>372</v>
      </c>
      <c r="B94" s="90" t="s">
        <v>122</v>
      </c>
      <c r="C94" s="242">
        <f>SUM(C95:C100)</f>
        <v>15975.859999999999</v>
      </c>
      <c r="D94" s="242">
        <v>21467.4</v>
      </c>
      <c r="E94" s="242">
        <f>D94</f>
        <v>21467.4</v>
      </c>
      <c r="F94" s="242">
        <f>F95+F96+F97</f>
        <v>19901.89</v>
      </c>
      <c r="G94" s="87">
        <f t="shared" si="5"/>
        <v>124.57476467620523</v>
      </c>
      <c r="H94" s="101">
        <f t="shared" si="4"/>
        <v>92.70750067544276</v>
      </c>
    </row>
    <row r="95" spans="1:8" s="71" customFormat="1" ht="15">
      <c r="A95" s="73">
        <v>3721</v>
      </c>
      <c r="B95" s="77" t="s">
        <v>151</v>
      </c>
      <c r="C95" s="243">
        <v>530.89</v>
      </c>
      <c r="D95" s="243"/>
      <c r="E95" s="243"/>
      <c r="F95" s="245">
        <v>530</v>
      </c>
      <c r="G95" s="40">
        <f t="shared" si="5"/>
        <v>99.83235698543955</v>
      </c>
      <c r="H95" s="42" t="e">
        <f t="shared" si="4"/>
        <v>#DIV/0!</v>
      </c>
    </row>
    <row r="96" spans="1:8" s="71" customFormat="1" ht="15">
      <c r="A96" s="73">
        <v>3722</v>
      </c>
      <c r="B96" s="77" t="s">
        <v>123</v>
      </c>
      <c r="C96" s="243">
        <v>15444.97</v>
      </c>
      <c r="D96" s="243"/>
      <c r="E96" s="243"/>
      <c r="F96" s="243">
        <v>19371.89</v>
      </c>
      <c r="G96" s="40">
        <f t="shared" si="5"/>
        <v>125.425235529755</v>
      </c>
      <c r="H96" s="42" t="e">
        <f t="shared" si="4"/>
        <v>#DIV/0!</v>
      </c>
    </row>
    <row r="97" spans="1:8" s="71" customFormat="1" ht="30">
      <c r="A97" s="74">
        <v>3723</v>
      </c>
      <c r="B97" s="181" t="s">
        <v>152</v>
      </c>
      <c r="C97" s="246"/>
      <c r="D97" s="246"/>
      <c r="E97" s="246"/>
      <c r="F97" s="246"/>
      <c r="G97" s="85"/>
      <c r="H97" s="86"/>
    </row>
    <row r="98" spans="1:8" s="71" customFormat="1" ht="15">
      <c r="A98" s="93">
        <v>38</v>
      </c>
      <c r="B98" s="94" t="s">
        <v>228</v>
      </c>
      <c r="C98" s="306"/>
      <c r="D98" s="306">
        <f>D99</f>
        <v>883.4</v>
      </c>
      <c r="E98" s="306">
        <f>E99</f>
        <v>883.4</v>
      </c>
      <c r="F98" s="306">
        <f>F99</f>
        <v>883.4</v>
      </c>
      <c r="G98" s="84"/>
      <c r="H98" s="137"/>
    </row>
    <row r="99" spans="1:8" s="71" customFormat="1" ht="15">
      <c r="A99" s="89">
        <v>381</v>
      </c>
      <c r="B99" s="90" t="s">
        <v>164</v>
      </c>
      <c r="C99" s="307"/>
      <c r="D99" s="307">
        <v>883.4</v>
      </c>
      <c r="E99" s="307">
        <v>883.4</v>
      </c>
      <c r="F99" s="307">
        <f>F100</f>
        <v>883.4</v>
      </c>
      <c r="G99" s="88"/>
      <c r="H99" s="127"/>
    </row>
    <row r="100" spans="1:8" s="71" customFormat="1" ht="15">
      <c r="A100" s="73">
        <v>3812</v>
      </c>
      <c r="B100" s="77" t="s">
        <v>229</v>
      </c>
      <c r="C100" s="246"/>
      <c r="D100" s="246"/>
      <c r="E100" s="246"/>
      <c r="F100" s="246">
        <v>883.4</v>
      </c>
      <c r="G100" s="85" t="e">
        <f t="shared" si="5"/>
        <v>#DIV/0!</v>
      </c>
      <c r="H100" s="86" t="e">
        <f t="shared" si="4"/>
        <v>#DIV/0!</v>
      </c>
    </row>
    <row r="101" spans="1:8" s="71" customFormat="1" ht="24.75" customHeight="1">
      <c r="A101" s="184">
        <v>4</v>
      </c>
      <c r="B101" s="185" t="s">
        <v>143</v>
      </c>
      <c r="C101" s="247">
        <f>SUM(C102,C105,C113)</f>
        <v>29256.07</v>
      </c>
      <c r="D101" s="247">
        <f>SUM(D102,D105,D113)</f>
        <v>198681.68</v>
      </c>
      <c r="E101" s="247">
        <f>SUM(E102,E105,E113)</f>
        <v>198681.68</v>
      </c>
      <c r="F101" s="247">
        <f>SUM(F102,F105,F113)</f>
        <v>201835.25999999998</v>
      </c>
      <c r="G101" s="162">
        <f t="shared" si="5"/>
        <v>689.8919096105526</v>
      </c>
      <c r="H101" s="162">
        <f t="shared" si="4"/>
        <v>101.5872525338018</v>
      </c>
    </row>
    <row r="102" spans="1:8" s="71" customFormat="1" ht="18.75" customHeight="1">
      <c r="A102" s="182">
        <v>41</v>
      </c>
      <c r="B102" s="183" t="s">
        <v>117</v>
      </c>
      <c r="C102" s="248">
        <f aca="true" t="shared" si="6" ref="C102:F103">SUM(C103)</f>
        <v>0</v>
      </c>
      <c r="D102" s="248">
        <f t="shared" si="6"/>
        <v>0</v>
      </c>
      <c r="E102" s="248">
        <f t="shared" si="6"/>
        <v>0</v>
      </c>
      <c r="F102" s="248">
        <f t="shared" si="6"/>
        <v>0</v>
      </c>
      <c r="G102" s="83" t="e">
        <f t="shared" si="5"/>
        <v>#DIV/0!</v>
      </c>
      <c r="H102" s="100" t="e">
        <f t="shared" si="4"/>
        <v>#DIV/0!</v>
      </c>
    </row>
    <row r="103" spans="1:8" s="71" customFormat="1" ht="15">
      <c r="A103" s="89">
        <v>412</v>
      </c>
      <c r="B103" s="90" t="s">
        <v>118</v>
      </c>
      <c r="C103" s="232">
        <f t="shared" si="6"/>
        <v>0</v>
      </c>
      <c r="D103" s="232">
        <f t="shared" si="6"/>
        <v>0</v>
      </c>
      <c r="E103" s="232">
        <f t="shared" si="6"/>
        <v>0</v>
      </c>
      <c r="F103" s="232">
        <f t="shared" si="6"/>
        <v>0</v>
      </c>
      <c r="G103" s="87" t="e">
        <f t="shared" si="5"/>
        <v>#DIV/0!</v>
      </c>
      <c r="H103" s="101" t="e">
        <f t="shared" si="4"/>
        <v>#DIV/0!</v>
      </c>
    </row>
    <row r="104" spans="1:8" s="71" customFormat="1" ht="15">
      <c r="A104" s="73">
        <v>4123</v>
      </c>
      <c r="B104" s="77" t="s">
        <v>119</v>
      </c>
      <c r="C104" s="243"/>
      <c r="D104" s="243"/>
      <c r="E104" s="243"/>
      <c r="F104" s="243"/>
      <c r="G104" s="40" t="e">
        <f t="shared" si="5"/>
        <v>#DIV/0!</v>
      </c>
      <c r="H104" s="42" t="e">
        <f t="shared" si="4"/>
        <v>#DIV/0!</v>
      </c>
    </row>
    <row r="105" spans="1:8" s="72" customFormat="1" ht="21" customHeight="1">
      <c r="A105" s="93">
        <v>42</v>
      </c>
      <c r="B105" s="94" t="s">
        <v>21</v>
      </c>
      <c r="C105" s="244">
        <f>SUM(C106,C111)</f>
        <v>29256.07</v>
      </c>
      <c r="D105" s="244">
        <f>SUM(D106,D111)</f>
        <v>11091.25</v>
      </c>
      <c r="E105" s="244">
        <f>SUM(E106,E111)</f>
        <v>11091.25</v>
      </c>
      <c r="F105" s="244">
        <f>SUM(F106,F111)</f>
        <v>14244.83</v>
      </c>
      <c r="G105" s="83">
        <f t="shared" si="5"/>
        <v>48.69016925376511</v>
      </c>
      <c r="H105" s="100">
        <f t="shared" si="4"/>
        <v>128.43304406626845</v>
      </c>
    </row>
    <row r="106" spans="1:8" s="72" customFormat="1" ht="15">
      <c r="A106" s="89">
        <v>422</v>
      </c>
      <c r="B106" s="90" t="s">
        <v>20</v>
      </c>
      <c r="C106" s="242">
        <f>SUM(C107:C110)</f>
        <v>20160.58</v>
      </c>
      <c r="D106" s="242">
        <v>7461.25</v>
      </c>
      <c r="E106" s="242">
        <v>7461.25</v>
      </c>
      <c r="F106" s="242">
        <f>SUM(F107:F110)</f>
        <v>11661.25</v>
      </c>
      <c r="G106" s="87">
        <f t="shared" si="5"/>
        <v>57.84183788363231</v>
      </c>
      <c r="H106" s="101">
        <f t="shared" si="4"/>
        <v>156.2908359859273</v>
      </c>
    </row>
    <row r="107" spans="1:8" s="71" customFormat="1" ht="15">
      <c r="A107" s="73" t="s">
        <v>89</v>
      </c>
      <c r="B107" s="77" t="s">
        <v>90</v>
      </c>
      <c r="C107" s="243">
        <v>3157.76</v>
      </c>
      <c r="D107" s="243"/>
      <c r="E107" s="243"/>
      <c r="F107" s="243">
        <v>5050</v>
      </c>
      <c r="G107" s="40">
        <f t="shared" si="5"/>
        <v>159.92349006890962</v>
      </c>
      <c r="H107" s="42" t="e">
        <f t="shared" si="4"/>
        <v>#DIV/0!</v>
      </c>
    </row>
    <row r="108" spans="1:8" s="71" customFormat="1" ht="15">
      <c r="A108" s="74" t="s">
        <v>91</v>
      </c>
      <c r="B108" s="77" t="s">
        <v>92</v>
      </c>
      <c r="C108" s="246">
        <v>313.53</v>
      </c>
      <c r="D108" s="246"/>
      <c r="E108" s="246"/>
      <c r="F108" s="246"/>
      <c r="G108" s="40">
        <f t="shared" si="5"/>
        <v>0</v>
      </c>
      <c r="H108" s="42" t="e">
        <f t="shared" si="4"/>
        <v>#DIV/0!</v>
      </c>
    </row>
    <row r="109" spans="1:8" s="71" customFormat="1" ht="15">
      <c r="A109" s="73">
        <v>4223</v>
      </c>
      <c r="B109" s="77" t="s">
        <v>163</v>
      </c>
      <c r="C109" s="249">
        <v>16689.29</v>
      </c>
      <c r="D109" s="249"/>
      <c r="E109" s="243"/>
      <c r="F109" s="243">
        <v>1842.5</v>
      </c>
      <c r="G109" s="40">
        <f t="shared" si="5"/>
        <v>11.04001428461007</v>
      </c>
      <c r="H109" s="42" t="e">
        <f t="shared" si="4"/>
        <v>#DIV/0!</v>
      </c>
    </row>
    <row r="110" spans="1:8" s="71" customFormat="1" ht="15">
      <c r="A110" s="73">
        <v>4227</v>
      </c>
      <c r="B110" s="117" t="s">
        <v>162</v>
      </c>
      <c r="C110" s="250"/>
      <c r="D110" s="249"/>
      <c r="E110" s="243"/>
      <c r="F110" s="251">
        <v>4768.75</v>
      </c>
      <c r="G110" s="40" t="e">
        <f t="shared" si="5"/>
        <v>#DIV/0!</v>
      </c>
      <c r="H110" s="42" t="e">
        <f t="shared" si="4"/>
        <v>#DIV/0!</v>
      </c>
    </row>
    <row r="111" spans="1:8" s="71" customFormat="1" ht="15">
      <c r="A111" s="99">
        <v>424</v>
      </c>
      <c r="B111" s="90" t="s">
        <v>114</v>
      </c>
      <c r="C111" s="242">
        <f>SUM(C112)</f>
        <v>9095.49</v>
      </c>
      <c r="D111" s="242">
        <v>3630</v>
      </c>
      <c r="E111" s="242">
        <v>3630</v>
      </c>
      <c r="F111" s="242">
        <f>SUM(F112)</f>
        <v>2583.58</v>
      </c>
      <c r="G111" s="87">
        <f>F111/C111*100</f>
        <v>28.405066686896475</v>
      </c>
      <c r="H111" s="101">
        <f>F111/E111*100</f>
        <v>71.17300275482094</v>
      </c>
    </row>
    <row r="112" spans="1:8" s="71" customFormat="1" ht="15">
      <c r="A112" s="297">
        <v>4241</v>
      </c>
      <c r="B112" s="298" t="s">
        <v>115</v>
      </c>
      <c r="C112" s="246">
        <v>9095.49</v>
      </c>
      <c r="D112" s="299"/>
      <c r="E112" s="250"/>
      <c r="F112" s="246">
        <v>2583.58</v>
      </c>
      <c r="G112" s="85">
        <f t="shared" si="5"/>
        <v>28.405066686896475</v>
      </c>
      <c r="H112" s="86" t="e">
        <f t="shared" si="4"/>
        <v>#DIV/0!</v>
      </c>
    </row>
    <row r="113" spans="1:8" s="71" customFormat="1" ht="30">
      <c r="A113" s="300">
        <v>45</v>
      </c>
      <c r="B113" s="94" t="s">
        <v>227</v>
      </c>
      <c r="C113" s="262">
        <f>C114</f>
        <v>0</v>
      </c>
      <c r="D113" s="262">
        <f>D114</f>
        <v>187590.43</v>
      </c>
      <c r="E113" s="262">
        <f>E114</f>
        <v>187590.43</v>
      </c>
      <c r="F113" s="262">
        <f>F114</f>
        <v>187590.43</v>
      </c>
      <c r="G113" s="84" t="e">
        <f t="shared" si="5"/>
        <v>#DIV/0!</v>
      </c>
      <c r="H113" s="84">
        <f t="shared" si="4"/>
        <v>100</v>
      </c>
    </row>
    <row r="114" spans="1:8" s="71" customFormat="1" ht="15">
      <c r="A114" s="301">
        <v>451</v>
      </c>
      <c r="B114" s="90" t="s">
        <v>226</v>
      </c>
      <c r="C114" s="232">
        <f>C115</f>
        <v>0</v>
      </c>
      <c r="D114" s="232">
        <v>187590.43</v>
      </c>
      <c r="E114" s="232">
        <v>187590.43</v>
      </c>
      <c r="F114" s="232">
        <f>F115</f>
        <v>187590.43</v>
      </c>
      <c r="G114" s="88" t="e">
        <f t="shared" si="5"/>
        <v>#DIV/0!</v>
      </c>
      <c r="H114" s="88">
        <f t="shared" si="4"/>
        <v>100</v>
      </c>
    </row>
    <row r="115" spans="1:8" s="71" customFormat="1" ht="15">
      <c r="A115" s="302">
        <v>4511</v>
      </c>
      <c r="B115" s="140" t="s">
        <v>226</v>
      </c>
      <c r="C115" s="252"/>
      <c r="D115" s="252"/>
      <c r="E115" s="252"/>
      <c r="F115" s="252">
        <v>187590.43</v>
      </c>
      <c r="G115" s="124" t="e">
        <f t="shared" si="5"/>
        <v>#DIV/0!</v>
      </c>
      <c r="H115" s="124" t="e">
        <f t="shared" si="4"/>
        <v>#DIV/0!</v>
      </c>
    </row>
    <row r="116" spans="1:8" s="80" customFormat="1" ht="19.5">
      <c r="A116" s="484" t="s">
        <v>99</v>
      </c>
      <c r="B116" s="485"/>
      <c r="C116" s="253">
        <f>SUM(C46,C56,C89,C93,C101)</f>
        <v>1465772.2300000002</v>
      </c>
      <c r="D116" s="253">
        <f>SUM(D101,D45)</f>
        <v>1923256.6599999997</v>
      </c>
      <c r="E116" s="253">
        <f>SUM(E101,E45)</f>
        <v>1923256.6599999997</v>
      </c>
      <c r="F116" s="253">
        <f>SUM(F101,F45)</f>
        <v>1890868.9699999997</v>
      </c>
      <c r="G116" s="8">
        <f t="shared" si="5"/>
        <v>129.00155503696502</v>
      </c>
      <c r="H116" s="8">
        <f t="shared" si="4"/>
        <v>98.3159975122613</v>
      </c>
    </row>
    <row r="117" spans="1:8" s="51" customFormat="1" ht="20.25">
      <c r="A117" s="75"/>
      <c r="B117" s="75"/>
      <c r="C117" s="75"/>
      <c r="D117" s="75"/>
      <c r="E117" s="75"/>
      <c r="F117" s="75"/>
      <c r="G117" t="s">
        <v>345</v>
      </c>
      <c r="H117" s="76"/>
    </row>
    <row r="118" spans="1:8" s="51" customFormat="1" ht="20.25">
      <c r="A118" s="36"/>
      <c r="B118" s="36"/>
      <c r="C118" s="36"/>
      <c r="D118" s="36"/>
      <c r="E118" s="36"/>
      <c r="F118" s="36"/>
      <c r="G118" t="s">
        <v>346</v>
      </c>
      <c r="H118" s="21"/>
    </row>
    <row r="119" spans="1:8" s="51" customFormat="1" ht="20.25">
      <c r="A119" s="36"/>
      <c r="B119" s="36"/>
      <c r="C119" s="36"/>
      <c r="D119" s="36"/>
      <c r="E119" s="36"/>
      <c r="F119" s="36"/>
      <c r="G119" t="s">
        <v>347</v>
      </c>
      <c r="H119" s="21"/>
    </row>
    <row r="120" spans="1:8" s="51" customFormat="1" ht="20.25">
      <c r="A120" s="36"/>
      <c r="B120" s="36"/>
      <c r="C120" s="36"/>
      <c r="D120" s="36"/>
      <c r="E120" s="36"/>
      <c r="F120" s="36"/>
      <c r="G120" s="36"/>
      <c r="H120" s="21"/>
    </row>
    <row r="121" spans="1:8" s="51" customFormat="1" ht="20.25">
      <c r="A121" s="36"/>
      <c r="B121" s="36"/>
      <c r="C121" s="36"/>
      <c r="D121" s="36"/>
      <c r="E121" s="36"/>
      <c r="F121" s="36"/>
      <c r="G121" s="36"/>
      <c r="H121" s="21"/>
    </row>
    <row r="122" spans="1:8" s="51" customFormat="1" ht="20.25">
      <c r="A122" s="36"/>
      <c r="B122" s="36"/>
      <c r="C122" s="36"/>
      <c r="D122" s="36"/>
      <c r="E122" s="36"/>
      <c r="F122" s="36"/>
      <c r="G122" s="36"/>
      <c r="H122" s="21"/>
    </row>
    <row r="123" spans="1:8" s="51" customFormat="1" ht="20.25">
      <c r="A123" s="36"/>
      <c r="B123" s="36"/>
      <c r="C123" s="36"/>
      <c r="D123" s="36"/>
      <c r="E123" s="36"/>
      <c r="F123" s="36"/>
      <c r="G123" s="36"/>
      <c r="H123" s="21"/>
    </row>
    <row r="124" spans="1:8" s="51" customFormat="1" ht="20.25">
      <c r="A124" s="36"/>
      <c r="B124" s="36"/>
      <c r="C124" s="36"/>
      <c r="D124" s="36"/>
      <c r="E124" s="36"/>
      <c r="F124" s="36"/>
      <c r="G124" s="36"/>
      <c r="H124" s="21"/>
    </row>
    <row r="125" spans="1:8" s="51" customFormat="1" ht="20.25">
      <c r="A125" s="36"/>
      <c r="B125" s="36"/>
      <c r="C125" s="36"/>
      <c r="D125" s="36"/>
      <c r="E125" s="36"/>
      <c r="F125" s="36"/>
      <c r="G125" s="36"/>
      <c r="H125" s="21"/>
    </row>
    <row r="126" spans="1:8" s="51" customFormat="1" ht="20.25">
      <c r="A126" s="36"/>
      <c r="B126" s="36"/>
      <c r="C126" s="36"/>
      <c r="D126" s="36"/>
      <c r="E126" s="36"/>
      <c r="F126" s="36"/>
      <c r="G126" s="36"/>
      <c r="H126" s="21"/>
    </row>
    <row r="127" spans="1:8" s="51" customFormat="1" ht="20.25">
      <c r="A127" s="36"/>
      <c r="B127" s="36"/>
      <c r="C127" s="36"/>
      <c r="D127" s="36"/>
      <c r="E127" s="36"/>
      <c r="F127" s="36"/>
      <c r="G127" s="36"/>
      <c r="H127" s="21"/>
    </row>
    <row r="130" ht="15">
      <c r="D130" s="33"/>
    </row>
  </sheetData>
  <sheetProtection/>
  <mergeCells count="25">
    <mergeCell ref="A2:G2"/>
    <mergeCell ref="A3:G3"/>
    <mergeCell ref="H7:H8"/>
    <mergeCell ref="A9:B9"/>
    <mergeCell ref="A41:G41"/>
    <mergeCell ref="A1:G1"/>
    <mergeCell ref="A5:G5"/>
    <mergeCell ref="A7:A8"/>
    <mergeCell ref="B7:B8"/>
    <mergeCell ref="C7:C8"/>
    <mergeCell ref="H42:H43"/>
    <mergeCell ref="A44:B44"/>
    <mergeCell ref="A42:A43"/>
    <mergeCell ref="B42:B43"/>
    <mergeCell ref="C42:C43"/>
    <mergeCell ref="D42:D43"/>
    <mergeCell ref="A116:B116"/>
    <mergeCell ref="E42:E43"/>
    <mergeCell ref="F42:F43"/>
    <mergeCell ref="F7:F8"/>
    <mergeCell ref="G7:G8"/>
    <mergeCell ref="G42:G43"/>
    <mergeCell ref="A38:B38"/>
    <mergeCell ref="E7:E8"/>
    <mergeCell ref="D7:D8"/>
  </mergeCells>
  <printOptions/>
  <pageMargins left="0.7" right="0.7" top="0.75" bottom="0.75" header="0.3" footer="0.3"/>
  <pageSetup fitToHeight="4" horizontalDpi="600" verticalDpi="600" orientation="portrait" paperSize="9" scale="53" r:id="rId1"/>
  <rowBreaks count="1" manualBreakCount="1">
    <brk id="4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95" zoomScaleSheetLayoutView="95" zoomScalePageLayoutView="0" workbookViewId="0" topLeftCell="A1">
      <selection activeCell="F64" sqref="F64:F66"/>
    </sheetView>
  </sheetViews>
  <sheetFormatPr defaultColWidth="9.140625" defaultRowHeight="12.75"/>
  <cols>
    <col min="1" max="1" width="27.140625" style="0" customWidth="1"/>
    <col min="2" max="2" width="45.421875" style="0" customWidth="1"/>
    <col min="3" max="3" width="14.28125" style="0" customWidth="1"/>
    <col min="4" max="4" width="16.00390625" style="0" customWidth="1"/>
    <col min="5" max="5" width="17.57421875" style="0" customWidth="1"/>
    <col min="6" max="6" width="14.00390625" style="0" customWidth="1"/>
  </cols>
  <sheetData>
    <row r="1" spans="1:10" ht="20.25">
      <c r="A1" s="481" t="s">
        <v>102</v>
      </c>
      <c r="B1" s="481"/>
      <c r="C1" s="481"/>
      <c r="D1" s="481"/>
      <c r="E1" s="481"/>
      <c r="F1" s="481"/>
      <c r="G1" s="481"/>
      <c r="H1" s="274"/>
      <c r="I1" s="274"/>
      <c r="J1" s="274"/>
    </row>
    <row r="2" spans="1:10" ht="20.25">
      <c r="A2" s="482" t="s">
        <v>207</v>
      </c>
      <c r="B2" s="483"/>
      <c r="C2" s="483"/>
      <c r="D2" s="483"/>
      <c r="E2" s="483"/>
      <c r="F2" s="483"/>
      <c r="G2" s="483"/>
      <c r="H2" s="274"/>
      <c r="I2" s="274"/>
      <c r="J2" s="274"/>
    </row>
    <row r="3" spans="1:10" ht="12.75">
      <c r="A3" s="482" t="s">
        <v>223</v>
      </c>
      <c r="B3" s="483"/>
      <c r="C3" s="483"/>
      <c r="D3" s="483"/>
      <c r="E3" s="483"/>
      <c r="F3" s="483"/>
      <c r="G3" s="483"/>
      <c r="H3" s="275"/>
      <c r="I3" s="275"/>
      <c r="J3" s="275"/>
    </row>
    <row r="4" spans="1:10" ht="18.75">
      <c r="A4" s="3"/>
      <c r="B4" s="3"/>
      <c r="C4" s="149" t="s">
        <v>177</v>
      </c>
      <c r="D4" s="12"/>
      <c r="E4" s="12"/>
      <c r="F4" s="12"/>
      <c r="G4" s="12"/>
      <c r="H4" s="272"/>
      <c r="I4" s="272"/>
      <c r="J4" s="272"/>
    </row>
    <row r="5" spans="1:10" ht="18.75">
      <c r="A5" s="3"/>
      <c r="B5" s="3"/>
      <c r="C5" s="149"/>
      <c r="D5" s="12"/>
      <c r="E5" s="12"/>
      <c r="F5" s="12"/>
      <c r="G5" s="12"/>
      <c r="H5" s="272"/>
      <c r="I5" s="272"/>
      <c r="J5" s="272"/>
    </row>
    <row r="6" spans="1:10" ht="20.25">
      <c r="A6" s="498" t="s">
        <v>96</v>
      </c>
      <c r="B6" s="498"/>
      <c r="C6" s="498"/>
      <c r="D6" s="498"/>
      <c r="E6" s="498"/>
      <c r="F6" s="498"/>
      <c r="G6" s="498"/>
      <c r="H6" s="273"/>
      <c r="I6" s="273"/>
      <c r="J6" s="273"/>
    </row>
    <row r="8" spans="1:8" ht="18.75" customHeight="1">
      <c r="A8" s="496" t="s">
        <v>221</v>
      </c>
      <c r="B8" s="496" t="s">
        <v>222</v>
      </c>
      <c r="C8" s="492" t="s">
        <v>241</v>
      </c>
      <c r="D8" s="486" t="s">
        <v>243</v>
      </c>
      <c r="E8" s="486" t="s">
        <v>224</v>
      </c>
      <c r="F8" s="486" t="s">
        <v>242</v>
      </c>
      <c r="G8" s="486" t="s">
        <v>56</v>
      </c>
      <c r="H8" s="486" t="s">
        <v>56</v>
      </c>
    </row>
    <row r="9" spans="1:8" ht="56.25" customHeight="1">
      <c r="A9" s="496"/>
      <c r="B9" s="496"/>
      <c r="C9" s="493"/>
      <c r="D9" s="487"/>
      <c r="E9" s="487"/>
      <c r="F9" s="487"/>
      <c r="G9" s="487"/>
      <c r="H9" s="487"/>
    </row>
    <row r="10" spans="1:8" ht="12.75" customHeight="1">
      <c r="A10" s="489">
        <v>1</v>
      </c>
      <c r="B10" s="489"/>
      <c r="C10" s="69">
        <v>2</v>
      </c>
      <c r="D10" s="70">
        <v>3</v>
      </c>
      <c r="E10" s="70">
        <v>4</v>
      </c>
      <c r="F10" s="70">
        <v>5</v>
      </c>
      <c r="G10" s="70" t="s">
        <v>57</v>
      </c>
      <c r="H10" s="70" t="s">
        <v>58</v>
      </c>
    </row>
    <row r="11" spans="1:8" ht="15">
      <c r="A11" s="277">
        <v>1</v>
      </c>
      <c r="B11" s="285" t="s">
        <v>0</v>
      </c>
      <c r="C11" s="286">
        <f>SUM(C12:C13)</f>
        <v>9005.89</v>
      </c>
      <c r="D11" s="286">
        <f>SUM(D12:D13)</f>
        <v>16074.88</v>
      </c>
      <c r="E11" s="286">
        <f>SUM(E12:E13)</f>
        <v>16074.88</v>
      </c>
      <c r="F11" s="286">
        <f>SUM(F12:F13)</f>
        <v>16272.88</v>
      </c>
      <c r="G11" s="287">
        <f>F11/C11*100</f>
        <v>180.691525212944</v>
      </c>
      <c r="H11" s="288">
        <f>F11/E11*100</f>
        <v>101.23173547796314</v>
      </c>
    </row>
    <row r="12" spans="1:8" ht="15">
      <c r="A12" s="79">
        <v>111</v>
      </c>
      <c r="B12" s="78" t="s">
        <v>219</v>
      </c>
      <c r="C12" s="258">
        <v>7059.88</v>
      </c>
      <c r="D12" s="258">
        <v>14373.46</v>
      </c>
      <c r="E12" s="258">
        <f>D12</f>
        <v>14373.46</v>
      </c>
      <c r="F12" s="258">
        <v>14571.46</v>
      </c>
      <c r="G12" s="138">
        <f aca="true" t="shared" si="0" ref="G12:G32">F12/C12*100</f>
        <v>206.39812574717982</v>
      </c>
      <c r="H12" s="139">
        <f aca="true" t="shared" si="1" ref="H12:H32">F12/E12*100</f>
        <v>101.37753888068704</v>
      </c>
    </row>
    <row r="13" spans="1:8" ht="15">
      <c r="A13" s="79">
        <v>116</v>
      </c>
      <c r="B13" s="78" t="s">
        <v>218</v>
      </c>
      <c r="C13" s="258">
        <v>1946.01</v>
      </c>
      <c r="D13" s="258">
        <v>1701.42</v>
      </c>
      <c r="E13" s="258">
        <f>D13</f>
        <v>1701.42</v>
      </c>
      <c r="F13" s="258">
        <v>1701.42</v>
      </c>
      <c r="G13" s="138">
        <f t="shared" si="0"/>
        <v>87.43120538948926</v>
      </c>
      <c r="H13" s="139">
        <f t="shared" si="1"/>
        <v>100</v>
      </c>
    </row>
    <row r="14" spans="1:8" ht="15">
      <c r="A14" s="278">
        <v>3</v>
      </c>
      <c r="B14" s="279" t="s">
        <v>97</v>
      </c>
      <c r="C14" s="280">
        <f>SUM(C15:C16)</f>
        <v>6716.13</v>
      </c>
      <c r="D14" s="280">
        <f>SUM(D15:D16)</f>
        <v>8938.5</v>
      </c>
      <c r="E14" s="280">
        <f>SUM(E15:E16)</f>
        <v>8938.5</v>
      </c>
      <c r="F14" s="280">
        <f>SUM(F15:F16)</f>
        <v>9969.19</v>
      </c>
      <c r="G14" s="284">
        <f t="shared" si="0"/>
        <v>148.4365252012692</v>
      </c>
      <c r="H14" s="289">
        <f t="shared" si="1"/>
        <v>111.53090563293617</v>
      </c>
    </row>
    <row r="15" spans="1:8" ht="15">
      <c r="A15" s="79">
        <v>321</v>
      </c>
      <c r="B15" s="78" t="s">
        <v>97</v>
      </c>
      <c r="C15" s="258">
        <v>6716.13</v>
      </c>
      <c r="D15" s="258">
        <v>8938.5</v>
      </c>
      <c r="E15" s="258">
        <f>D15</f>
        <v>8938.5</v>
      </c>
      <c r="F15" s="282">
        <v>9969.19</v>
      </c>
      <c r="G15" s="138">
        <f t="shared" si="0"/>
        <v>148.4365252012692</v>
      </c>
      <c r="H15" s="139">
        <f t="shared" si="1"/>
        <v>111.53090563293617</v>
      </c>
    </row>
    <row r="16" spans="1:8" ht="15">
      <c r="A16" s="79">
        <v>383</v>
      </c>
      <c r="B16" s="78" t="s">
        <v>215</v>
      </c>
      <c r="C16" s="258"/>
      <c r="D16" s="258"/>
      <c r="E16" s="258"/>
      <c r="F16" s="282"/>
      <c r="G16" s="138" t="e">
        <f t="shared" si="0"/>
        <v>#DIV/0!</v>
      </c>
      <c r="H16" s="139" t="e">
        <f t="shared" si="1"/>
        <v>#DIV/0!</v>
      </c>
    </row>
    <row r="17" spans="1:8" ht="15">
      <c r="A17" s="278">
        <v>4</v>
      </c>
      <c r="B17" s="279" t="s">
        <v>47</v>
      </c>
      <c r="C17" s="280">
        <f>SUM(C18:C20)</f>
        <v>202786.76</v>
      </c>
      <c r="D17" s="280">
        <f>SUM(D18:D20)</f>
        <v>195730.71000000002</v>
      </c>
      <c r="E17" s="280">
        <f>SUM(E18:E20)</f>
        <v>195730.71000000002</v>
      </c>
      <c r="F17" s="280">
        <f>SUM(F18:F20)</f>
        <v>182176.5</v>
      </c>
      <c r="G17" s="284">
        <f t="shared" si="0"/>
        <v>89.83648636626967</v>
      </c>
      <c r="H17" s="289">
        <f t="shared" si="1"/>
        <v>93.07507237877999</v>
      </c>
    </row>
    <row r="18" spans="1:8" ht="15">
      <c r="A18" s="79">
        <v>431</v>
      </c>
      <c r="B18" s="78" t="s">
        <v>47</v>
      </c>
      <c r="C18" s="258">
        <v>106506.33</v>
      </c>
      <c r="D18" s="258">
        <v>90400.83</v>
      </c>
      <c r="E18" s="258">
        <f>D18</f>
        <v>90400.83</v>
      </c>
      <c r="F18" s="282">
        <v>84349.96</v>
      </c>
      <c r="G18" s="138">
        <f t="shared" si="0"/>
        <v>79.19713316570011</v>
      </c>
      <c r="H18" s="139">
        <f t="shared" si="1"/>
        <v>93.30662118920812</v>
      </c>
    </row>
    <row r="19" spans="1:8" ht="15">
      <c r="A19" s="79">
        <v>441</v>
      </c>
      <c r="B19" s="78" t="s">
        <v>214</v>
      </c>
      <c r="C19" s="258">
        <v>96280.43</v>
      </c>
      <c r="D19" s="258">
        <v>105329.88</v>
      </c>
      <c r="E19" s="258">
        <f>D19</f>
        <v>105329.88</v>
      </c>
      <c r="F19" s="282">
        <v>97826.54</v>
      </c>
      <c r="G19" s="138">
        <f t="shared" si="0"/>
        <v>101.60584035613466</v>
      </c>
      <c r="H19" s="139">
        <f t="shared" si="1"/>
        <v>92.8763424016053</v>
      </c>
    </row>
    <row r="20" spans="1:8" ht="15">
      <c r="A20" s="79">
        <v>483</v>
      </c>
      <c r="B20" s="78" t="s">
        <v>213</v>
      </c>
      <c r="C20" s="258"/>
      <c r="D20" s="258"/>
      <c r="E20" s="258"/>
      <c r="F20" s="282"/>
      <c r="G20" s="138" t="e">
        <f t="shared" si="0"/>
        <v>#DIV/0!</v>
      </c>
      <c r="H20" s="139" t="e">
        <f t="shared" si="1"/>
        <v>#DIV/0!</v>
      </c>
    </row>
    <row r="21" spans="1:8" ht="15">
      <c r="A21" s="278">
        <v>5</v>
      </c>
      <c r="B21" s="279" t="s">
        <v>1</v>
      </c>
      <c r="C21" s="280">
        <f>SUM(C22:C26)</f>
        <v>1236541.78</v>
      </c>
      <c r="D21" s="280">
        <f>SUM(D22:D26)</f>
        <v>1490183.2</v>
      </c>
      <c r="E21" s="280">
        <f>SUM(E22:E26)</f>
        <v>1490183.2</v>
      </c>
      <c r="F21" s="280">
        <f>SUM(F22:F26)</f>
        <v>1476404.3599999999</v>
      </c>
      <c r="G21" s="284">
        <f t="shared" si="0"/>
        <v>119.39785487878945</v>
      </c>
      <c r="H21" s="289">
        <f t="shared" si="1"/>
        <v>99.07535932494741</v>
      </c>
    </row>
    <row r="22" spans="1:8" ht="15">
      <c r="A22" s="79">
        <v>512</v>
      </c>
      <c r="B22" s="78" t="s">
        <v>216</v>
      </c>
      <c r="C22" s="258">
        <v>889.62</v>
      </c>
      <c r="D22" s="258">
        <v>897.95</v>
      </c>
      <c r="E22" s="258">
        <f>D22</f>
        <v>897.95</v>
      </c>
      <c r="F22" s="282">
        <v>1601.45</v>
      </c>
      <c r="G22" s="138">
        <f t="shared" si="0"/>
        <v>180.01506261100246</v>
      </c>
      <c r="H22" s="139">
        <f t="shared" si="1"/>
        <v>178.34511943872153</v>
      </c>
    </row>
    <row r="23" spans="1:8" ht="15">
      <c r="A23" s="79">
        <v>515</v>
      </c>
      <c r="B23" s="78" t="s">
        <v>217</v>
      </c>
      <c r="C23" s="258">
        <v>9187.86</v>
      </c>
      <c r="D23" s="258">
        <v>9825.19</v>
      </c>
      <c r="E23" s="258">
        <f>D23</f>
        <v>9825.19</v>
      </c>
      <c r="F23" s="282">
        <v>9089.96</v>
      </c>
      <c r="G23" s="138">
        <f t="shared" si="0"/>
        <v>98.93446352034096</v>
      </c>
      <c r="H23" s="139">
        <f t="shared" si="1"/>
        <v>92.5168877141307</v>
      </c>
    </row>
    <row r="24" spans="1:8" ht="15">
      <c r="A24" s="79">
        <v>521</v>
      </c>
      <c r="B24" s="78" t="s">
        <v>1</v>
      </c>
      <c r="C24" s="258">
        <v>1226464.3</v>
      </c>
      <c r="D24" s="258">
        <v>1478483.99</v>
      </c>
      <c r="E24" s="258">
        <f>D24</f>
        <v>1478483.99</v>
      </c>
      <c r="F24" s="282">
        <v>1464736.88</v>
      </c>
      <c r="G24" s="138">
        <f t="shared" si="0"/>
        <v>119.42760013479396</v>
      </c>
      <c r="H24" s="139">
        <f t="shared" si="1"/>
        <v>99.07018878168576</v>
      </c>
    </row>
    <row r="25" spans="1:8" ht="15">
      <c r="A25" s="79">
        <v>581</v>
      </c>
      <c r="B25" s="78" t="s">
        <v>244</v>
      </c>
      <c r="C25" s="258"/>
      <c r="D25" s="258">
        <v>976.07</v>
      </c>
      <c r="E25" s="258">
        <f>D25</f>
        <v>976.07</v>
      </c>
      <c r="F25" s="282">
        <v>976.07</v>
      </c>
      <c r="G25" s="138" t="e">
        <f t="shared" si="0"/>
        <v>#DIV/0!</v>
      </c>
      <c r="H25" s="139">
        <f t="shared" si="1"/>
        <v>100</v>
      </c>
    </row>
    <row r="26" spans="1:8" ht="15">
      <c r="A26" s="79">
        <v>582</v>
      </c>
      <c r="B26" s="78" t="s">
        <v>212</v>
      </c>
      <c r="C26" s="258"/>
      <c r="D26" s="258"/>
      <c r="E26" s="258"/>
      <c r="F26" s="282"/>
      <c r="G26" s="138" t="e">
        <f t="shared" si="0"/>
        <v>#DIV/0!</v>
      </c>
      <c r="H26" s="139" t="e">
        <f t="shared" si="1"/>
        <v>#DIV/0!</v>
      </c>
    </row>
    <row r="27" spans="1:8" ht="15">
      <c r="A27" s="278">
        <v>6</v>
      </c>
      <c r="B27" s="279" t="s">
        <v>245</v>
      </c>
      <c r="C27" s="280">
        <f>C28</f>
        <v>0</v>
      </c>
      <c r="D27" s="280">
        <f>D28</f>
        <v>0</v>
      </c>
      <c r="E27" s="280">
        <f>E28</f>
        <v>0</v>
      </c>
      <c r="F27" s="280">
        <f>F28</f>
        <v>779.35</v>
      </c>
      <c r="G27" s="284" t="e">
        <f t="shared" si="0"/>
        <v>#DIV/0!</v>
      </c>
      <c r="H27" s="289" t="e">
        <f t="shared" si="1"/>
        <v>#DIV/0!</v>
      </c>
    </row>
    <row r="28" spans="1:8" ht="15">
      <c r="A28" s="79">
        <v>621</v>
      </c>
      <c r="B28" s="78" t="s">
        <v>245</v>
      </c>
      <c r="C28" s="258"/>
      <c r="D28" s="258"/>
      <c r="E28" s="258"/>
      <c r="F28" s="282">
        <v>779.35</v>
      </c>
      <c r="G28" s="138" t="e">
        <f t="shared" si="0"/>
        <v>#DIV/0!</v>
      </c>
      <c r="H28" s="139" t="e">
        <f t="shared" si="1"/>
        <v>#DIV/0!</v>
      </c>
    </row>
    <row r="29" spans="1:8" ht="44.25" customHeight="1">
      <c r="A29" s="278">
        <v>7</v>
      </c>
      <c r="B29" s="283" t="s">
        <v>167</v>
      </c>
      <c r="C29" s="280">
        <f>SUM(C30:C31)</f>
        <v>201435.95</v>
      </c>
      <c r="D29" s="280">
        <f>SUM(D30:D31)</f>
        <v>411.35</v>
      </c>
      <c r="E29" s="280">
        <f>SUM(E30:E31)</f>
        <v>411.35</v>
      </c>
      <c r="F29" s="280">
        <f>SUM(F30:F31)</f>
        <v>228.39</v>
      </c>
      <c r="G29" s="284">
        <f t="shared" si="0"/>
        <v>0.11338095310196614</v>
      </c>
      <c r="H29" s="289">
        <f t="shared" si="1"/>
        <v>55.52206150480126</v>
      </c>
    </row>
    <row r="30" spans="1:8" ht="44.25" customHeight="1">
      <c r="A30" s="79">
        <v>731</v>
      </c>
      <c r="B30" s="128" t="s">
        <v>167</v>
      </c>
      <c r="C30" s="258">
        <v>201435.95</v>
      </c>
      <c r="D30" s="258">
        <v>411.35</v>
      </c>
      <c r="E30" s="258">
        <f>D30</f>
        <v>411.35</v>
      </c>
      <c r="F30" s="282">
        <v>228.39</v>
      </c>
      <c r="G30" s="138">
        <f t="shared" si="0"/>
        <v>0.11338095310196614</v>
      </c>
      <c r="H30" s="139">
        <f t="shared" si="1"/>
        <v>55.52206150480126</v>
      </c>
    </row>
    <row r="31" spans="1:8" ht="44.25" customHeight="1">
      <c r="A31" s="123">
        <v>782</v>
      </c>
      <c r="B31" s="276" t="s">
        <v>211</v>
      </c>
      <c r="C31" s="259"/>
      <c r="D31" s="259"/>
      <c r="E31" s="259"/>
      <c r="F31" s="281"/>
      <c r="G31" s="177" t="e">
        <f t="shared" si="0"/>
        <v>#DIV/0!</v>
      </c>
      <c r="H31" s="189" t="e">
        <f t="shared" si="1"/>
        <v>#DIV/0!</v>
      </c>
    </row>
    <row r="32" spans="1:8" ht="21.75" customHeight="1">
      <c r="A32" s="290"/>
      <c r="B32" s="291" t="s">
        <v>98</v>
      </c>
      <c r="C32" s="292">
        <f>C11+C14+C17+C21+C29</f>
        <v>1656486.51</v>
      </c>
      <c r="D32" s="292">
        <f>D11+D14+D17+D21+D29</f>
        <v>1711338.6400000001</v>
      </c>
      <c r="E32" s="292">
        <f>E11+E14+E17+E21+E29</f>
        <v>1711338.6400000001</v>
      </c>
      <c r="F32" s="292">
        <f>F11+F14+F17+F21+F29+F27</f>
        <v>1685830.67</v>
      </c>
      <c r="G32" s="293">
        <f t="shared" si="0"/>
        <v>101.77146990469606</v>
      </c>
      <c r="H32" s="294">
        <f t="shared" si="1"/>
        <v>98.50947267806679</v>
      </c>
    </row>
    <row r="36" spans="1:8" ht="20.25">
      <c r="A36" s="497" t="s">
        <v>23</v>
      </c>
      <c r="B36" s="497"/>
      <c r="C36" s="497"/>
      <c r="D36" s="497"/>
      <c r="E36" s="497"/>
      <c r="F36" s="497"/>
      <c r="G36" s="497"/>
      <c r="H36" s="3"/>
    </row>
    <row r="37" spans="1:8" ht="15">
      <c r="A37" s="3"/>
      <c r="B37" s="3"/>
      <c r="C37" s="3"/>
      <c r="D37" s="33"/>
      <c r="E37" s="33"/>
      <c r="F37" s="33"/>
      <c r="G37" s="33"/>
      <c r="H37" s="3"/>
    </row>
    <row r="38" spans="1:8" ht="12.75" customHeight="1">
      <c r="A38" s="496" t="s">
        <v>221</v>
      </c>
      <c r="B38" s="496" t="s">
        <v>222</v>
      </c>
      <c r="C38" s="492" t="s">
        <v>241</v>
      </c>
      <c r="D38" s="486" t="s">
        <v>243</v>
      </c>
      <c r="E38" s="486" t="s">
        <v>224</v>
      </c>
      <c r="F38" s="486" t="s">
        <v>242</v>
      </c>
      <c r="G38" s="486" t="s">
        <v>56</v>
      </c>
      <c r="H38" s="486" t="s">
        <v>56</v>
      </c>
    </row>
    <row r="39" spans="1:8" ht="43.5" customHeight="1">
      <c r="A39" s="496"/>
      <c r="B39" s="496"/>
      <c r="C39" s="493"/>
      <c r="D39" s="487"/>
      <c r="E39" s="487"/>
      <c r="F39" s="487"/>
      <c r="G39" s="487"/>
      <c r="H39" s="487"/>
    </row>
    <row r="40" spans="1:8" ht="12.75">
      <c r="A40" s="489">
        <v>1</v>
      </c>
      <c r="B40" s="489"/>
      <c r="C40" s="69">
        <v>2</v>
      </c>
      <c r="D40" s="70">
        <v>3</v>
      </c>
      <c r="E40" s="70">
        <v>4</v>
      </c>
      <c r="F40" s="70">
        <v>5</v>
      </c>
      <c r="G40" s="70" t="s">
        <v>57</v>
      </c>
      <c r="H40" s="70" t="s">
        <v>58</v>
      </c>
    </row>
    <row r="41" spans="1:8" ht="15">
      <c r="A41" s="277">
        <v>1</v>
      </c>
      <c r="B41" s="285" t="s">
        <v>0</v>
      </c>
      <c r="C41" s="286">
        <f>SUM(C42:C43)</f>
        <v>9005.89</v>
      </c>
      <c r="D41" s="286">
        <f>SUM(D42:D43)</f>
        <v>16074.88</v>
      </c>
      <c r="E41" s="286">
        <f>SUM(E42:E43)</f>
        <v>16074.88</v>
      </c>
      <c r="F41" s="286">
        <f>SUM(F42:F43)</f>
        <v>16272.88</v>
      </c>
      <c r="G41" s="287">
        <f>F41/C41*100</f>
        <v>180.691525212944</v>
      </c>
      <c r="H41" s="288">
        <f>F41/E41*100</f>
        <v>101.23173547796314</v>
      </c>
    </row>
    <row r="42" spans="1:8" ht="15">
      <c r="A42" s="79">
        <v>111</v>
      </c>
      <c r="B42" s="78" t="s">
        <v>219</v>
      </c>
      <c r="C42" s="258">
        <v>7059.88</v>
      </c>
      <c r="D42" s="258">
        <v>14373.46</v>
      </c>
      <c r="E42" s="258">
        <v>14373.46</v>
      </c>
      <c r="F42" s="258">
        <v>14571.46</v>
      </c>
      <c r="G42" s="138">
        <f aca="true" t="shared" si="2" ref="G42:G62">F42/C42*100</f>
        <v>206.39812574717982</v>
      </c>
      <c r="H42" s="139">
        <f aca="true" t="shared" si="3" ref="H42:H62">F42/E42*100</f>
        <v>101.37753888068704</v>
      </c>
    </row>
    <row r="43" spans="1:8" ht="15">
      <c r="A43" s="79">
        <v>116</v>
      </c>
      <c r="B43" s="78" t="s">
        <v>218</v>
      </c>
      <c r="C43" s="258">
        <v>1946.01</v>
      </c>
      <c r="D43" s="258">
        <v>1701.42</v>
      </c>
      <c r="E43" s="258">
        <v>1701.42</v>
      </c>
      <c r="F43" s="258">
        <v>1701.42</v>
      </c>
      <c r="G43" s="138">
        <f t="shared" si="2"/>
        <v>87.43120538948926</v>
      </c>
      <c r="H43" s="139">
        <f t="shared" si="3"/>
        <v>100</v>
      </c>
    </row>
    <row r="44" spans="1:8" ht="15">
      <c r="A44" s="278">
        <v>3</v>
      </c>
      <c r="B44" s="279" t="s">
        <v>97</v>
      </c>
      <c r="C44" s="280">
        <f>SUM(C45:C46)</f>
        <v>6504.87</v>
      </c>
      <c r="D44" s="280">
        <f>SUM(D45:D46)</f>
        <v>10172.66</v>
      </c>
      <c r="E44" s="280">
        <f>SUM(E45:E46)</f>
        <v>10172.66</v>
      </c>
      <c r="F44" s="280">
        <f>SUM(F45:F46)</f>
        <v>10242.119999999999</v>
      </c>
      <c r="G44" s="284">
        <f t="shared" si="2"/>
        <v>157.4531082096952</v>
      </c>
      <c r="H44" s="289">
        <f t="shared" si="3"/>
        <v>100.68281059231312</v>
      </c>
    </row>
    <row r="45" spans="1:8" ht="15">
      <c r="A45" s="79">
        <v>321</v>
      </c>
      <c r="B45" s="78" t="s">
        <v>97</v>
      </c>
      <c r="C45" s="258">
        <v>5481.97</v>
      </c>
      <c r="D45" s="258">
        <v>8938.5</v>
      </c>
      <c r="E45" s="258">
        <v>8938.5</v>
      </c>
      <c r="F45" s="282">
        <v>9007.96</v>
      </c>
      <c r="G45" s="138">
        <f t="shared" si="2"/>
        <v>164.31976096184397</v>
      </c>
      <c r="H45" s="139">
        <f t="shared" si="3"/>
        <v>100.77708787827935</v>
      </c>
    </row>
    <row r="46" spans="1:8" ht="15">
      <c r="A46" s="79">
        <v>383</v>
      </c>
      <c r="B46" s="78" t="s">
        <v>215</v>
      </c>
      <c r="C46" s="258">
        <v>1022.9</v>
      </c>
      <c r="D46" s="258">
        <v>1234.16</v>
      </c>
      <c r="E46" s="258">
        <v>1234.16</v>
      </c>
      <c r="F46" s="282">
        <v>1234.16</v>
      </c>
      <c r="G46" s="138">
        <f t="shared" si="2"/>
        <v>120.65304526346662</v>
      </c>
      <c r="H46" s="139">
        <f t="shared" si="3"/>
        <v>100</v>
      </c>
    </row>
    <row r="47" spans="1:8" ht="15">
      <c r="A47" s="278">
        <v>4</v>
      </c>
      <c r="B47" s="279" t="s">
        <v>47</v>
      </c>
      <c r="C47" s="280">
        <f>SUM(C48:C50)</f>
        <v>197302.75999999998</v>
      </c>
      <c r="D47" s="280">
        <f>SUM(D48:D50)</f>
        <v>201580.96000000002</v>
      </c>
      <c r="E47" s="280">
        <f>SUM(E48:E50)</f>
        <v>201580.96000000002</v>
      </c>
      <c r="F47" s="280">
        <f>SUM(F48:F50)</f>
        <v>185122.05</v>
      </c>
      <c r="G47" s="284">
        <f t="shared" si="2"/>
        <v>93.8263864124354</v>
      </c>
      <c r="H47" s="289">
        <f t="shared" si="3"/>
        <v>91.83508700424879</v>
      </c>
    </row>
    <row r="48" spans="1:8" ht="33.75" customHeight="1">
      <c r="A48" s="79">
        <v>431</v>
      </c>
      <c r="B48" s="78" t="s">
        <v>47</v>
      </c>
      <c r="C48" s="258">
        <v>97430.56</v>
      </c>
      <c r="D48" s="258">
        <v>90400.83</v>
      </c>
      <c r="E48" s="258">
        <v>90400.83</v>
      </c>
      <c r="F48" s="282">
        <v>81445.26</v>
      </c>
      <c r="G48" s="138">
        <f t="shared" si="2"/>
        <v>83.59313545975718</v>
      </c>
      <c r="H48" s="139">
        <f t="shared" si="3"/>
        <v>90.09348697351561</v>
      </c>
    </row>
    <row r="49" spans="1:8" ht="49.5" customHeight="1">
      <c r="A49" s="79">
        <v>441</v>
      </c>
      <c r="B49" s="78" t="s">
        <v>214</v>
      </c>
      <c r="C49" s="258">
        <v>96280.43</v>
      </c>
      <c r="D49" s="258">
        <v>105329.88</v>
      </c>
      <c r="E49" s="258">
        <v>105329.88</v>
      </c>
      <c r="F49" s="282">
        <v>97826.54</v>
      </c>
      <c r="G49" s="138">
        <f t="shared" si="2"/>
        <v>101.60584035613466</v>
      </c>
      <c r="H49" s="139">
        <f t="shared" si="3"/>
        <v>92.8763424016053</v>
      </c>
    </row>
    <row r="50" spans="1:8" ht="15">
      <c r="A50" s="79">
        <v>483</v>
      </c>
      <c r="B50" s="78" t="s">
        <v>213</v>
      </c>
      <c r="C50" s="258">
        <v>3591.77</v>
      </c>
      <c r="D50" s="258">
        <v>5850.25</v>
      </c>
      <c r="E50" s="258">
        <v>5850.25</v>
      </c>
      <c r="F50" s="282">
        <v>5850.25</v>
      </c>
      <c r="G50" s="138">
        <f t="shared" si="2"/>
        <v>162.87930463253494</v>
      </c>
      <c r="H50" s="139">
        <f t="shared" si="3"/>
        <v>100</v>
      </c>
    </row>
    <row r="51" spans="1:8" ht="15">
      <c r="A51" s="278">
        <v>5</v>
      </c>
      <c r="B51" s="279" t="s">
        <v>1</v>
      </c>
      <c r="C51" s="280">
        <f>SUM(C52:C56)</f>
        <v>1235551.34</v>
      </c>
      <c r="D51" s="280">
        <f>SUM(D52:D56)</f>
        <v>1493233.38</v>
      </c>
      <c r="E51" s="280">
        <f>SUM(E52:E56)</f>
        <v>1493233.38</v>
      </c>
      <c r="F51" s="280">
        <f>SUM(F52:F56)</f>
        <v>1476440.75</v>
      </c>
      <c r="G51" s="284">
        <f t="shared" si="2"/>
        <v>119.49651157352959</v>
      </c>
      <c r="H51" s="289">
        <f t="shared" si="3"/>
        <v>98.87541825511563</v>
      </c>
    </row>
    <row r="52" spans="1:8" ht="15">
      <c r="A52" s="79">
        <v>512</v>
      </c>
      <c r="B52" s="78" t="s">
        <v>216</v>
      </c>
      <c r="C52" s="258">
        <v>889.62</v>
      </c>
      <c r="D52" s="258">
        <v>897.95</v>
      </c>
      <c r="E52" s="258">
        <v>897.95</v>
      </c>
      <c r="F52" s="282">
        <v>1601.45</v>
      </c>
      <c r="G52" s="138">
        <f t="shared" si="2"/>
        <v>180.01506261100246</v>
      </c>
      <c r="H52" s="139">
        <f t="shared" si="3"/>
        <v>178.34511943872153</v>
      </c>
    </row>
    <row r="53" spans="1:8" ht="15">
      <c r="A53" s="79">
        <v>515</v>
      </c>
      <c r="B53" s="78" t="s">
        <v>217</v>
      </c>
      <c r="C53" s="258">
        <v>9187.86</v>
      </c>
      <c r="D53" s="258">
        <v>9825.19</v>
      </c>
      <c r="E53" s="258">
        <v>9825.19</v>
      </c>
      <c r="F53" s="282">
        <v>9089.96</v>
      </c>
      <c r="G53" s="138">
        <f t="shared" si="2"/>
        <v>98.93446352034096</v>
      </c>
      <c r="H53" s="139">
        <f t="shared" si="3"/>
        <v>92.5168877141307</v>
      </c>
    </row>
    <row r="54" spans="1:8" ht="15">
      <c r="A54" s="79">
        <v>521</v>
      </c>
      <c r="B54" s="78" t="s">
        <v>1</v>
      </c>
      <c r="C54" s="258">
        <v>1223014.78</v>
      </c>
      <c r="D54" s="258">
        <v>1478123.92</v>
      </c>
      <c r="E54" s="258">
        <v>1478123.92</v>
      </c>
      <c r="F54" s="282">
        <v>1461363.02</v>
      </c>
      <c r="G54" s="138">
        <f t="shared" si="2"/>
        <v>119.48858214125589</v>
      </c>
      <c r="H54" s="139">
        <f t="shared" si="3"/>
        <v>98.86606936176231</v>
      </c>
    </row>
    <row r="55" spans="1:8" ht="15">
      <c r="A55" s="79">
        <v>581</v>
      </c>
      <c r="B55" s="78" t="s">
        <v>244</v>
      </c>
      <c r="C55" s="258"/>
      <c r="D55" s="258">
        <v>976.07</v>
      </c>
      <c r="E55" s="258">
        <v>976.07</v>
      </c>
      <c r="F55" s="282">
        <v>976.07</v>
      </c>
      <c r="G55" s="138" t="e">
        <f t="shared" si="2"/>
        <v>#DIV/0!</v>
      </c>
      <c r="H55" s="139">
        <f t="shared" si="3"/>
        <v>100</v>
      </c>
    </row>
    <row r="56" spans="1:8" ht="15">
      <c r="A56" s="79">
        <v>582</v>
      </c>
      <c r="B56" s="78" t="s">
        <v>212</v>
      </c>
      <c r="C56" s="258">
        <v>2459.08</v>
      </c>
      <c r="D56" s="258">
        <v>3410.25</v>
      </c>
      <c r="E56" s="258">
        <v>3410.25</v>
      </c>
      <c r="F56" s="282">
        <v>3410.25</v>
      </c>
      <c r="G56" s="138">
        <f t="shared" si="2"/>
        <v>138.6799128129219</v>
      </c>
      <c r="H56" s="139">
        <f t="shared" si="3"/>
        <v>100</v>
      </c>
    </row>
    <row r="57" spans="1:8" ht="15">
      <c r="A57" s="278">
        <v>6</v>
      </c>
      <c r="B57" s="279" t="s">
        <v>245</v>
      </c>
      <c r="C57" s="280">
        <f>C58</f>
        <v>0</v>
      </c>
      <c r="D57" s="280">
        <f>D58</f>
        <v>0</v>
      </c>
      <c r="E57" s="280">
        <f>E58</f>
        <v>0</v>
      </c>
      <c r="F57" s="280">
        <f>F58</f>
        <v>779.35</v>
      </c>
      <c r="G57" s="284" t="e">
        <f t="shared" si="2"/>
        <v>#DIV/0!</v>
      </c>
      <c r="H57" s="289" t="e">
        <f t="shared" si="3"/>
        <v>#DIV/0!</v>
      </c>
    </row>
    <row r="58" spans="1:8" ht="15">
      <c r="A58" s="79">
        <v>621</v>
      </c>
      <c r="B58" s="78" t="s">
        <v>245</v>
      </c>
      <c r="C58" s="258"/>
      <c r="D58" s="258"/>
      <c r="E58" s="258"/>
      <c r="F58" s="282">
        <v>779.35</v>
      </c>
      <c r="G58" s="138" t="e">
        <f t="shared" si="2"/>
        <v>#DIV/0!</v>
      </c>
      <c r="H58" s="139" t="e">
        <f t="shared" si="3"/>
        <v>#DIV/0!</v>
      </c>
    </row>
    <row r="59" spans="1:8" ht="30">
      <c r="A59" s="278">
        <v>7</v>
      </c>
      <c r="B59" s="283" t="s">
        <v>167</v>
      </c>
      <c r="C59" s="280">
        <f>SUM(C60:C61)</f>
        <v>17407.37</v>
      </c>
      <c r="D59" s="280">
        <f>SUM(D60:D61)</f>
        <v>202194.78</v>
      </c>
      <c r="E59" s="280">
        <f>SUM(E60:E61)</f>
        <v>202194.78</v>
      </c>
      <c r="F59" s="280">
        <f>SUM(F60:F61)</f>
        <v>202011.82</v>
      </c>
      <c r="G59" s="284">
        <f t="shared" si="2"/>
        <v>1160.495927874228</v>
      </c>
      <c r="H59" s="289">
        <f t="shared" si="3"/>
        <v>99.90951299534044</v>
      </c>
    </row>
    <row r="60" spans="1:8" ht="30">
      <c r="A60" s="79">
        <v>731</v>
      </c>
      <c r="B60" s="128" t="s">
        <v>167</v>
      </c>
      <c r="C60" s="258">
        <v>908.21</v>
      </c>
      <c r="D60" s="258">
        <v>411.35</v>
      </c>
      <c r="E60" s="258">
        <v>411.35</v>
      </c>
      <c r="F60" s="282">
        <v>228.39</v>
      </c>
      <c r="G60" s="138">
        <f t="shared" si="2"/>
        <v>25.147267702403624</v>
      </c>
      <c r="H60" s="139">
        <f t="shared" si="3"/>
        <v>55.52206150480126</v>
      </c>
    </row>
    <row r="61" spans="1:8" ht="45">
      <c r="A61" s="123">
        <v>782</v>
      </c>
      <c r="B61" s="276" t="s">
        <v>211</v>
      </c>
      <c r="C61" s="259">
        <v>16499.16</v>
      </c>
      <c r="D61" s="259">
        <v>201783.43</v>
      </c>
      <c r="E61" s="258">
        <v>201783.43</v>
      </c>
      <c r="F61" s="281">
        <v>201783.43</v>
      </c>
      <c r="G61" s="177">
        <f t="shared" si="2"/>
        <v>1222.9921402059256</v>
      </c>
      <c r="H61" s="189">
        <f t="shared" si="3"/>
        <v>100</v>
      </c>
    </row>
    <row r="62" spans="1:8" ht="15.75">
      <c r="A62" s="290"/>
      <c r="B62" s="291" t="s">
        <v>98</v>
      </c>
      <c r="C62" s="292">
        <f>C41+C44+C47+C51+C59</f>
        <v>1465772.2300000002</v>
      </c>
      <c r="D62" s="292">
        <f>D41+D44+D47+D51+D59</f>
        <v>1923256.66</v>
      </c>
      <c r="E62" s="292">
        <f>E41+E44+E47+E51+E59</f>
        <v>1923256.66</v>
      </c>
      <c r="F62" s="292">
        <f>F41+F44+F47+F51+F59+F57</f>
        <v>1890868.9700000002</v>
      </c>
      <c r="G62" s="293">
        <f t="shared" si="2"/>
        <v>129.00155503696504</v>
      </c>
      <c r="H62" s="294">
        <f t="shared" si="3"/>
        <v>98.31599751226132</v>
      </c>
    </row>
    <row r="64" ht="12.75">
      <c r="F64" t="s">
        <v>345</v>
      </c>
    </row>
    <row r="65" ht="12.75">
      <c r="F65" t="s">
        <v>346</v>
      </c>
    </row>
    <row r="66" ht="12.75">
      <c r="F66" t="s">
        <v>347</v>
      </c>
    </row>
  </sheetData>
  <sheetProtection/>
  <mergeCells count="23">
    <mergeCell ref="A1:G1"/>
    <mergeCell ref="A3:G3"/>
    <mergeCell ref="A6:G6"/>
    <mergeCell ref="A2:G2"/>
    <mergeCell ref="E38:E39"/>
    <mergeCell ref="F38:F39"/>
    <mergeCell ref="G38:G39"/>
    <mergeCell ref="E8:E9"/>
    <mergeCell ref="F8:F9"/>
    <mergeCell ref="G8:G9"/>
    <mergeCell ref="H8:H9"/>
    <mergeCell ref="A10:B10"/>
    <mergeCell ref="H38:H39"/>
    <mergeCell ref="B8:B9"/>
    <mergeCell ref="C8:C9"/>
    <mergeCell ref="D8:D9"/>
    <mergeCell ref="A40:B40"/>
    <mergeCell ref="A8:A9"/>
    <mergeCell ref="A36:G36"/>
    <mergeCell ref="A38:A39"/>
    <mergeCell ref="B38:B39"/>
    <mergeCell ref="C38:C39"/>
    <mergeCell ref="D38:D39"/>
  </mergeCells>
  <printOptions/>
  <pageMargins left="0.7" right="0.7" top="0.75" bottom="0.75" header="0.3" footer="0.3"/>
  <pageSetup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6"/>
  <sheetViews>
    <sheetView view="pageBreakPreview" zoomScale="142" zoomScaleSheetLayoutView="142" zoomScalePageLayoutView="0" workbookViewId="0" topLeftCell="A1">
      <selection activeCell="F14" sqref="F14:F16"/>
    </sheetView>
  </sheetViews>
  <sheetFormatPr defaultColWidth="9.140625" defaultRowHeight="12.75"/>
  <cols>
    <col min="1" max="1" width="11.7109375" style="0" customWidth="1"/>
    <col min="2" max="2" width="22.140625" style="0" customWidth="1"/>
    <col min="3" max="3" width="18.421875" style="0" customWidth="1"/>
    <col min="4" max="4" width="16.8515625" style="0" customWidth="1"/>
    <col min="5" max="5" width="18.28125" style="0" customWidth="1"/>
    <col min="6" max="6" width="19.7109375" style="0" customWidth="1"/>
  </cols>
  <sheetData>
    <row r="2" spans="2:8" ht="20.25">
      <c r="B2" s="481" t="s">
        <v>102</v>
      </c>
      <c r="C2" s="481"/>
      <c r="D2" s="481"/>
      <c r="E2" s="481"/>
      <c r="F2" s="481"/>
      <c r="G2" s="481"/>
      <c r="H2" s="481"/>
    </row>
    <row r="3" spans="2:8" ht="12.75">
      <c r="B3" s="482" t="s">
        <v>207</v>
      </c>
      <c r="C3" s="483"/>
      <c r="D3" s="483"/>
      <c r="E3" s="483"/>
      <c r="F3" s="483"/>
      <c r="G3" s="483"/>
      <c r="H3" s="483"/>
    </row>
    <row r="4" spans="2:8" ht="12.75">
      <c r="B4" s="482" t="s">
        <v>232</v>
      </c>
      <c r="C4" s="483"/>
      <c r="D4" s="483"/>
      <c r="E4" s="483"/>
      <c r="F4" s="483"/>
      <c r="G4" s="483"/>
      <c r="H4" s="483"/>
    </row>
    <row r="5" spans="2:8" ht="18.75">
      <c r="B5" s="3"/>
      <c r="C5" s="3"/>
      <c r="D5" s="149" t="s">
        <v>233</v>
      </c>
      <c r="E5" s="12"/>
      <c r="F5" s="12"/>
      <c r="G5" s="12"/>
      <c r="H5" s="12"/>
    </row>
    <row r="7" spans="1:8" ht="12.75">
      <c r="A7" s="490" t="s">
        <v>234</v>
      </c>
      <c r="B7" s="492" t="s">
        <v>235</v>
      </c>
      <c r="C7" s="492" t="s">
        <v>241</v>
      </c>
      <c r="D7" s="486" t="s">
        <v>243</v>
      </c>
      <c r="E7" s="486" t="s">
        <v>224</v>
      </c>
      <c r="F7" s="486" t="s">
        <v>242</v>
      </c>
      <c r="G7" s="486" t="s">
        <v>56</v>
      </c>
      <c r="H7" s="486" t="s">
        <v>56</v>
      </c>
    </row>
    <row r="8" spans="1:8" ht="41.25" customHeight="1">
      <c r="A8" s="491"/>
      <c r="B8" s="493"/>
      <c r="C8" s="493"/>
      <c r="D8" s="487"/>
      <c r="E8" s="487"/>
      <c r="F8" s="487"/>
      <c r="G8" s="487"/>
      <c r="H8" s="487"/>
    </row>
    <row r="9" spans="1:8" ht="12.75">
      <c r="A9" s="494">
        <v>1</v>
      </c>
      <c r="B9" s="494"/>
      <c r="C9" s="49">
        <v>2</v>
      </c>
      <c r="D9" s="50">
        <v>3</v>
      </c>
      <c r="E9" s="50">
        <v>4</v>
      </c>
      <c r="F9" s="50">
        <v>5</v>
      </c>
      <c r="G9" s="50" t="s">
        <v>57</v>
      </c>
      <c r="H9" s="50" t="s">
        <v>58</v>
      </c>
    </row>
    <row r="10" spans="1:8" ht="12.75">
      <c r="A10" s="308" t="s">
        <v>237</v>
      </c>
      <c r="B10" s="309" t="s">
        <v>236</v>
      </c>
      <c r="C10" s="211">
        <v>1401212.44</v>
      </c>
      <c r="D10" s="211">
        <v>1781824.36</v>
      </c>
      <c r="E10" s="211">
        <v>1781824.36</v>
      </c>
      <c r="F10" s="211">
        <v>1767821.94</v>
      </c>
      <c r="G10" s="312">
        <f>F10/C10*100</f>
        <v>126.1637343156902</v>
      </c>
      <c r="H10" s="312">
        <f>F10/E10*100</f>
        <v>99.21415262276467</v>
      </c>
    </row>
    <row r="11" spans="1:8" ht="39.75" customHeight="1">
      <c r="A11" s="308" t="s">
        <v>238</v>
      </c>
      <c r="B11" s="310" t="s">
        <v>239</v>
      </c>
      <c r="C11" s="211">
        <v>64559.79</v>
      </c>
      <c r="D11" s="211">
        <v>141432.3</v>
      </c>
      <c r="E11" s="211">
        <v>141432.3</v>
      </c>
      <c r="F11" s="211">
        <v>123047.03</v>
      </c>
      <c r="G11" s="312">
        <f>F11/C11*100</f>
        <v>190.59391302233172</v>
      </c>
      <c r="H11" s="312">
        <f>F11/E11*100</f>
        <v>87.00065685136988</v>
      </c>
    </row>
    <row r="12" spans="1:8" ht="15">
      <c r="A12" s="311" t="s">
        <v>240</v>
      </c>
      <c r="B12" s="194"/>
      <c r="C12" s="211">
        <f>C10+C11</f>
        <v>1465772.23</v>
      </c>
      <c r="D12" s="211">
        <f>D10+D11</f>
        <v>1923256.6600000001</v>
      </c>
      <c r="E12" s="211">
        <f>E10+E11</f>
        <v>1923256.6600000001</v>
      </c>
      <c r="F12" s="211">
        <f>F10+F11</f>
        <v>1890868.97</v>
      </c>
      <c r="G12" s="312">
        <f>F12/C12*100</f>
        <v>129.00155503696504</v>
      </c>
      <c r="H12" s="312">
        <f>F12/E12*100</f>
        <v>98.3159975122613</v>
      </c>
    </row>
    <row r="14" ht="12.75">
      <c r="F14" t="s">
        <v>345</v>
      </c>
    </row>
    <row r="15" ht="12.75">
      <c r="F15" t="s">
        <v>346</v>
      </c>
    </row>
    <row r="16" ht="12.75">
      <c r="F16" t="s">
        <v>347</v>
      </c>
    </row>
  </sheetData>
  <sheetProtection/>
  <mergeCells count="12">
    <mergeCell ref="B2:H2"/>
    <mergeCell ref="B3:H3"/>
    <mergeCell ref="B4:H4"/>
    <mergeCell ref="A7:A8"/>
    <mergeCell ref="B7:B8"/>
    <mergeCell ref="C7:C8"/>
    <mergeCell ref="D7:D8"/>
    <mergeCell ref="E7:E8"/>
    <mergeCell ref="F7:F8"/>
    <mergeCell ref="G7:G8"/>
    <mergeCell ref="H7:H8"/>
    <mergeCell ref="A9:B9"/>
  </mergeCells>
  <printOptions/>
  <pageMargins left="0.7" right="0.7" top="0.75" bottom="0.75" header="0.3" footer="0.3"/>
  <pageSetup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58"/>
  <sheetViews>
    <sheetView view="pageBreakPreview" zoomScale="89" zoomScaleNormal="85" zoomScaleSheetLayoutView="89" zoomScalePageLayoutView="0" workbookViewId="0" topLeftCell="A1220">
      <selection activeCell="G1256" sqref="G1256:G1258"/>
    </sheetView>
  </sheetViews>
  <sheetFormatPr defaultColWidth="9.140625" defaultRowHeight="12.75"/>
  <cols>
    <col min="1" max="1" width="11.57421875" style="3" customWidth="1"/>
    <col min="2" max="2" width="44.7109375" style="3" customWidth="1"/>
    <col min="3" max="3" width="18.7109375" style="3" customWidth="1"/>
    <col min="4" max="4" width="19.421875" style="12" customWidth="1"/>
    <col min="5" max="5" width="18.7109375" style="12" customWidth="1"/>
    <col min="6" max="6" width="20.00390625" style="12" customWidth="1"/>
    <col min="7" max="7" width="17.7109375" style="12" customWidth="1"/>
    <col min="8" max="8" width="23.57421875" style="3" customWidth="1"/>
    <col min="9" max="13" width="15.140625" style="3" customWidth="1"/>
    <col min="14" max="14" width="16.7109375" style="3" hidden="1" customWidth="1"/>
    <col min="15" max="15" width="16.421875" style="3" hidden="1" customWidth="1"/>
    <col min="16" max="16" width="12.57421875" style="3" hidden="1" customWidth="1"/>
    <col min="17" max="17" width="15.140625" style="3" customWidth="1"/>
    <col min="18" max="16384" width="9.140625" style="3" customWidth="1"/>
  </cols>
  <sheetData>
    <row r="1" spans="1:8" ht="49.5" customHeight="1">
      <c r="A1" s="481" t="s">
        <v>153</v>
      </c>
      <c r="B1" s="481"/>
      <c r="C1" s="481"/>
      <c r="D1" s="481"/>
      <c r="E1" s="481"/>
      <c r="F1" s="481"/>
      <c r="G1" s="481"/>
      <c r="H1" s="2"/>
    </row>
    <row r="2" ht="18.75">
      <c r="C2" s="149" t="s">
        <v>177</v>
      </c>
    </row>
    <row r="3" spans="1:7" ht="20.25">
      <c r="A3" s="512" t="s">
        <v>26</v>
      </c>
      <c r="B3" s="512"/>
      <c r="C3" s="512"/>
      <c r="D3" s="512"/>
      <c r="E3" s="512"/>
      <c r="F3" s="512"/>
      <c r="G3" s="512"/>
    </row>
    <row r="5" spans="1:7" s="5" customFormat="1" ht="15">
      <c r="A5" s="4" t="s">
        <v>253</v>
      </c>
      <c r="D5" s="6"/>
      <c r="E5" s="6"/>
      <c r="F5" s="6"/>
      <c r="G5" s="6"/>
    </row>
    <row r="6" spans="1:8" ht="15.75" customHeight="1">
      <c r="A6" s="502" t="s">
        <v>27</v>
      </c>
      <c r="B6" s="503" t="s">
        <v>2</v>
      </c>
      <c r="C6" s="503" t="s">
        <v>241</v>
      </c>
      <c r="D6" s="499" t="s">
        <v>243</v>
      </c>
      <c r="E6" s="499" t="s">
        <v>224</v>
      </c>
      <c r="F6" s="499" t="s">
        <v>242</v>
      </c>
      <c r="G6" s="499" t="s">
        <v>56</v>
      </c>
      <c r="H6" s="499" t="s">
        <v>56</v>
      </c>
    </row>
    <row r="7" spans="1:8" ht="31.5" customHeight="1">
      <c r="A7" s="502"/>
      <c r="B7" s="503"/>
      <c r="C7" s="503"/>
      <c r="D7" s="499"/>
      <c r="E7" s="499"/>
      <c r="F7" s="499"/>
      <c r="G7" s="499"/>
      <c r="H7" s="499"/>
    </row>
    <row r="8" spans="1:8" s="51" customFormat="1" ht="12">
      <c r="A8" s="494">
        <v>1</v>
      </c>
      <c r="B8" s="494"/>
      <c r="C8" s="49">
        <v>2</v>
      </c>
      <c r="D8" s="50">
        <v>3</v>
      </c>
      <c r="E8" s="50">
        <v>4</v>
      </c>
      <c r="F8" s="50">
        <v>5</v>
      </c>
      <c r="G8" s="50" t="s">
        <v>57</v>
      </c>
      <c r="H8" s="50" t="s">
        <v>58</v>
      </c>
    </row>
    <row r="9" spans="1:8" ht="30">
      <c r="A9" s="369">
        <v>67</v>
      </c>
      <c r="B9" s="370" t="s">
        <v>31</v>
      </c>
      <c r="C9" s="360">
        <f>SUM(C11,C12)</f>
        <v>7059.88</v>
      </c>
      <c r="D9" s="360">
        <f>D10</f>
        <v>14373.46</v>
      </c>
      <c r="E9" s="360">
        <f>E10</f>
        <v>14373.46</v>
      </c>
      <c r="F9" s="360">
        <f>F10</f>
        <v>14571.46</v>
      </c>
      <c r="G9" s="361">
        <f>F9/C9*100</f>
        <v>206.39812574717982</v>
      </c>
      <c r="H9" s="361">
        <f>F9/E9*100</f>
        <v>101.37753888068704</v>
      </c>
    </row>
    <row r="10" spans="1:8" ht="45">
      <c r="A10" s="369">
        <v>671</v>
      </c>
      <c r="B10" s="370" t="s">
        <v>182</v>
      </c>
      <c r="C10" s="360">
        <f>C11+C12</f>
        <v>7059.88</v>
      </c>
      <c r="D10" s="360">
        <v>14373.46</v>
      </c>
      <c r="E10" s="360">
        <v>14373.46</v>
      </c>
      <c r="F10" s="360">
        <f>F11</f>
        <v>14571.46</v>
      </c>
      <c r="G10" s="361">
        <f>F10/C10*100</f>
        <v>206.39812574717982</v>
      </c>
      <c r="H10" s="361">
        <f>F10/E10*100</f>
        <v>101.37753888068704</v>
      </c>
    </row>
    <row r="11" spans="1:8" ht="30">
      <c r="A11" s="320">
        <v>6711</v>
      </c>
      <c r="B11" s="371" t="s">
        <v>32</v>
      </c>
      <c r="C11" s="322">
        <v>7059.88</v>
      </c>
      <c r="D11" s="323"/>
      <c r="E11" s="323"/>
      <c r="F11" s="323">
        <v>14571.46</v>
      </c>
      <c r="G11" s="8">
        <f>F11/C11*100</f>
        <v>206.39812574717982</v>
      </c>
      <c r="H11" s="8" t="e">
        <f>F11/E11*100</f>
        <v>#DIV/0!</v>
      </c>
    </row>
    <row r="12" spans="1:8" ht="45">
      <c r="A12" s="320">
        <v>6712</v>
      </c>
      <c r="B12" s="371" t="s">
        <v>33</v>
      </c>
      <c r="C12" s="322"/>
      <c r="D12" s="323"/>
      <c r="E12" s="323"/>
      <c r="F12" s="323"/>
      <c r="G12" s="8" t="e">
        <f>F12/C12*100</f>
        <v>#DIV/0!</v>
      </c>
      <c r="H12" s="8" t="e">
        <f>F12/E12*100</f>
        <v>#DIV/0!</v>
      </c>
    </row>
    <row r="13" spans="1:8" ht="21.75" customHeight="1">
      <c r="A13" s="505" t="s">
        <v>220</v>
      </c>
      <c r="B13" s="505"/>
      <c r="C13" s="254">
        <f>C9</f>
        <v>7059.88</v>
      </c>
      <c r="D13" s="254">
        <f>D9</f>
        <v>14373.46</v>
      </c>
      <c r="E13" s="254">
        <f>E9</f>
        <v>14373.46</v>
      </c>
      <c r="F13" s="254">
        <f>F9</f>
        <v>14571.46</v>
      </c>
      <c r="G13" s="102">
        <f>F13/C13*100</f>
        <v>206.39812574717982</v>
      </c>
      <c r="H13" s="102">
        <f>F13/E13*100</f>
        <v>101.37753888068704</v>
      </c>
    </row>
    <row r="14" spans="1:8" s="125" customFormat="1" ht="21.75" customHeight="1">
      <c r="A14" s="316"/>
      <c r="B14" s="316"/>
      <c r="C14" s="271"/>
      <c r="D14" s="271"/>
      <c r="E14" s="271"/>
      <c r="F14" s="271"/>
      <c r="G14" s="119"/>
      <c r="H14" s="119"/>
    </row>
    <row r="15" spans="1:8" s="125" customFormat="1" ht="21.75" customHeight="1">
      <c r="A15" s="4" t="s">
        <v>254</v>
      </c>
      <c r="B15" s="5"/>
      <c r="C15" s="5"/>
      <c r="D15" s="6"/>
      <c r="E15" s="6"/>
      <c r="F15" s="6"/>
      <c r="G15" s="6"/>
      <c r="H15" s="5"/>
    </row>
    <row r="16" spans="1:8" s="125" customFormat="1" ht="21.75" customHeight="1">
      <c r="A16" s="502" t="s">
        <v>27</v>
      </c>
      <c r="B16" s="503" t="s">
        <v>2</v>
      </c>
      <c r="C16" s="503" t="s">
        <v>241</v>
      </c>
      <c r="D16" s="499" t="s">
        <v>243</v>
      </c>
      <c r="E16" s="499" t="s">
        <v>224</v>
      </c>
      <c r="F16" s="499" t="s">
        <v>242</v>
      </c>
      <c r="G16" s="499" t="s">
        <v>56</v>
      </c>
      <c r="H16" s="499" t="s">
        <v>56</v>
      </c>
    </row>
    <row r="17" spans="1:8" s="125" customFormat="1" ht="21.75" customHeight="1">
      <c r="A17" s="502"/>
      <c r="B17" s="503"/>
      <c r="C17" s="503"/>
      <c r="D17" s="499"/>
      <c r="E17" s="499"/>
      <c r="F17" s="499"/>
      <c r="G17" s="499"/>
      <c r="H17" s="499"/>
    </row>
    <row r="18" spans="1:8" s="125" customFormat="1" ht="21.75" customHeight="1">
      <c r="A18" s="494">
        <v>1</v>
      </c>
      <c r="B18" s="494"/>
      <c r="C18" s="49">
        <v>2</v>
      </c>
      <c r="D18" s="50">
        <v>3</v>
      </c>
      <c r="E18" s="50">
        <v>4</v>
      </c>
      <c r="F18" s="50">
        <v>5</v>
      </c>
      <c r="G18" s="50" t="s">
        <v>57</v>
      </c>
      <c r="H18" s="50" t="s">
        <v>58</v>
      </c>
    </row>
    <row r="19" spans="1:8" s="125" customFormat="1" ht="32.25" customHeight="1">
      <c r="A19" s="369">
        <v>67</v>
      </c>
      <c r="B19" s="370" t="s">
        <v>31</v>
      </c>
      <c r="C19" s="360">
        <f>SUM(C21,C22)</f>
        <v>1946.01</v>
      </c>
      <c r="D19" s="360">
        <f>D20</f>
        <v>1701.42</v>
      </c>
      <c r="E19" s="360">
        <f>E20</f>
        <v>1701.42</v>
      </c>
      <c r="F19" s="360">
        <f>F20</f>
        <v>1701.42</v>
      </c>
      <c r="G19" s="361">
        <f>F19/C19*100</f>
        <v>87.43120538948926</v>
      </c>
      <c r="H19" s="361">
        <f>F19/E19*100</f>
        <v>100</v>
      </c>
    </row>
    <row r="20" spans="1:8" s="125" customFormat="1" ht="30" customHeight="1">
      <c r="A20" s="369">
        <v>671</v>
      </c>
      <c r="B20" s="370" t="s">
        <v>182</v>
      </c>
      <c r="C20" s="360">
        <f>C21+C22</f>
        <v>1946.01</v>
      </c>
      <c r="D20" s="360">
        <v>1701.42</v>
      </c>
      <c r="E20" s="360">
        <v>1701.42</v>
      </c>
      <c r="F20" s="360">
        <f>F21</f>
        <v>1701.42</v>
      </c>
      <c r="G20" s="361">
        <f>F20/C20*100</f>
        <v>87.43120538948926</v>
      </c>
      <c r="H20" s="361">
        <f>F20/E20*100</f>
        <v>100</v>
      </c>
    </row>
    <row r="21" spans="1:8" s="125" customFormat="1" ht="34.5" customHeight="1">
      <c r="A21" s="320">
        <v>6711</v>
      </c>
      <c r="B21" s="371" t="s">
        <v>32</v>
      </c>
      <c r="C21" s="322">
        <v>1946.01</v>
      </c>
      <c r="D21" s="323"/>
      <c r="E21" s="323"/>
      <c r="F21" s="323">
        <v>1701.42</v>
      </c>
      <c r="G21" s="8">
        <f>F21/C21*100</f>
        <v>87.43120538948926</v>
      </c>
      <c r="H21" s="8" t="e">
        <f>F21/E21*100</f>
        <v>#DIV/0!</v>
      </c>
    </row>
    <row r="22" spans="1:8" ht="45">
      <c r="A22" s="320">
        <v>6712</v>
      </c>
      <c r="B22" s="371" t="s">
        <v>33</v>
      </c>
      <c r="C22" s="322"/>
      <c r="D22" s="323"/>
      <c r="E22" s="323"/>
      <c r="F22" s="323"/>
      <c r="G22" s="8" t="e">
        <f>F22/C22*100</f>
        <v>#DIV/0!</v>
      </c>
      <c r="H22" s="8" t="e">
        <f>F22/E22*100</f>
        <v>#DIV/0!</v>
      </c>
    </row>
    <row r="23" spans="1:8" ht="15">
      <c r="A23" s="505" t="s">
        <v>255</v>
      </c>
      <c r="B23" s="505"/>
      <c r="C23" s="254">
        <f>C19</f>
        <v>1946.01</v>
      </c>
      <c r="D23" s="254">
        <f>D19</f>
        <v>1701.42</v>
      </c>
      <c r="E23" s="254">
        <f>E19</f>
        <v>1701.42</v>
      </c>
      <c r="F23" s="254">
        <f>F19</f>
        <v>1701.42</v>
      </c>
      <c r="G23" s="102">
        <f>F23/C23*100</f>
        <v>87.43120538948926</v>
      </c>
      <c r="H23" s="102">
        <f>F23/E23*100</f>
        <v>100</v>
      </c>
    </row>
    <row r="24" spans="1:8" ht="15">
      <c r="A24" s="316"/>
      <c r="B24" s="316"/>
      <c r="C24" s="271"/>
      <c r="D24" s="271"/>
      <c r="E24" s="271"/>
      <c r="F24" s="271"/>
      <c r="G24" s="119"/>
      <c r="H24" s="119"/>
    </row>
    <row r="25" spans="1:8" ht="15">
      <c r="A25" s="316"/>
      <c r="B25" s="316"/>
      <c r="C25" s="271"/>
      <c r="D25" s="271"/>
      <c r="E25" s="271"/>
      <c r="F25" s="271"/>
      <c r="G25" s="119"/>
      <c r="H25" s="119"/>
    </row>
    <row r="26" spans="1:8" ht="15">
      <c r="A26" s="4" t="s">
        <v>256</v>
      </c>
      <c r="B26" s="316"/>
      <c r="C26" s="271"/>
      <c r="D26" s="271"/>
      <c r="E26" s="271"/>
      <c r="F26" s="271"/>
      <c r="G26" s="119"/>
      <c r="H26" s="119"/>
    </row>
    <row r="27" spans="1:8" ht="15">
      <c r="A27" s="317"/>
      <c r="B27" s="317"/>
      <c r="C27" s="318"/>
      <c r="D27" s="318"/>
      <c r="E27" s="318"/>
      <c r="F27" s="318"/>
      <c r="G27" s="319"/>
      <c r="H27" s="319"/>
    </row>
    <row r="28" spans="1:8" ht="15" customHeight="1">
      <c r="A28" s="502" t="s">
        <v>27</v>
      </c>
      <c r="B28" s="503" t="s">
        <v>2</v>
      </c>
      <c r="C28" s="503" t="s">
        <v>241</v>
      </c>
      <c r="D28" s="499" t="s">
        <v>243</v>
      </c>
      <c r="E28" s="499" t="s">
        <v>224</v>
      </c>
      <c r="F28" s="499" t="s">
        <v>242</v>
      </c>
      <c r="G28" s="499" t="s">
        <v>56</v>
      </c>
      <c r="H28" s="499" t="s">
        <v>56</v>
      </c>
    </row>
    <row r="29" spans="1:8" ht="30" customHeight="1">
      <c r="A29" s="502"/>
      <c r="B29" s="503"/>
      <c r="C29" s="503"/>
      <c r="D29" s="499"/>
      <c r="E29" s="499"/>
      <c r="F29" s="499"/>
      <c r="G29" s="499"/>
      <c r="H29" s="499"/>
    </row>
    <row r="30" spans="1:8" s="51" customFormat="1" ht="12">
      <c r="A30" s="494">
        <v>1</v>
      </c>
      <c r="B30" s="494"/>
      <c r="C30" s="49">
        <v>2</v>
      </c>
      <c r="D30" s="50">
        <v>3</v>
      </c>
      <c r="E30" s="50">
        <v>4</v>
      </c>
      <c r="F30" s="50">
        <v>5</v>
      </c>
      <c r="G30" s="50" t="s">
        <v>57</v>
      </c>
      <c r="H30" s="50" t="s">
        <v>58</v>
      </c>
    </row>
    <row r="31" spans="1:8" s="51" customFormat="1" ht="15">
      <c r="A31" s="372">
        <v>64</v>
      </c>
      <c r="B31" s="373" t="s">
        <v>154</v>
      </c>
      <c r="C31" s="374">
        <f aca="true" t="shared" si="0" ref="C31:F32">C32</f>
        <v>14.02</v>
      </c>
      <c r="D31" s="374">
        <f t="shared" si="0"/>
        <v>60</v>
      </c>
      <c r="E31" s="374">
        <f t="shared" si="0"/>
        <v>60</v>
      </c>
      <c r="F31" s="374">
        <f t="shared" si="0"/>
        <v>48.32</v>
      </c>
      <c r="G31" s="375">
        <f aca="true" t="shared" si="1" ref="G31:G41">F31/C31*100</f>
        <v>344.65049928673324</v>
      </c>
      <c r="H31" s="375">
        <f aca="true" t="shared" si="2" ref="H31:H41">F31/E31*100</f>
        <v>80.53333333333333</v>
      </c>
    </row>
    <row r="32" spans="1:8" s="51" customFormat="1" ht="15">
      <c r="A32" s="376">
        <v>641</v>
      </c>
      <c r="B32" s="377" t="s">
        <v>155</v>
      </c>
      <c r="C32" s="378">
        <f t="shared" si="0"/>
        <v>14.02</v>
      </c>
      <c r="D32" s="378">
        <v>60</v>
      </c>
      <c r="E32" s="378">
        <v>60</v>
      </c>
      <c r="F32" s="378">
        <v>48.32</v>
      </c>
      <c r="G32" s="361">
        <f t="shared" si="1"/>
        <v>344.65049928673324</v>
      </c>
      <c r="H32" s="361">
        <f t="shared" si="2"/>
        <v>80.53333333333333</v>
      </c>
    </row>
    <row r="33" spans="1:8" s="51" customFormat="1" ht="30">
      <c r="A33" s="320">
        <v>6413</v>
      </c>
      <c r="B33" s="371" t="s">
        <v>192</v>
      </c>
      <c r="C33" s="322">
        <v>14.02</v>
      </c>
      <c r="D33" s="323"/>
      <c r="E33" s="323"/>
      <c r="F33" s="323"/>
      <c r="G33" s="8">
        <f t="shared" si="1"/>
        <v>0</v>
      </c>
      <c r="H33" s="8" t="e">
        <f t="shared" si="2"/>
        <v>#DIV/0!</v>
      </c>
    </row>
    <row r="34" spans="1:8" ht="30">
      <c r="A34" s="369">
        <v>66</v>
      </c>
      <c r="B34" s="370" t="s">
        <v>36</v>
      </c>
      <c r="C34" s="360">
        <f>C35+C38</f>
        <v>6702.11</v>
      </c>
      <c r="D34" s="360">
        <f>D35+D38</f>
        <v>8878.5</v>
      </c>
      <c r="E34" s="360">
        <f>E35+E38</f>
        <v>8878.5</v>
      </c>
      <c r="F34" s="360">
        <f>F35+F38</f>
        <v>9920.87</v>
      </c>
      <c r="G34" s="361">
        <f t="shared" si="1"/>
        <v>148.02606940202418</v>
      </c>
      <c r="H34" s="361">
        <f t="shared" si="2"/>
        <v>111.74038407388636</v>
      </c>
    </row>
    <row r="35" spans="1:8" ht="30">
      <c r="A35" s="369">
        <v>661</v>
      </c>
      <c r="B35" s="370" t="s">
        <v>35</v>
      </c>
      <c r="C35" s="360">
        <f>C36+C37</f>
        <v>6702.11</v>
      </c>
      <c r="D35" s="360">
        <v>8878.5</v>
      </c>
      <c r="E35" s="360">
        <v>8878.5</v>
      </c>
      <c r="F35" s="360">
        <f>F36+F37</f>
        <v>9920.87</v>
      </c>
      <c r="G35" s="361">
        <f t="shared" si="1"/>
        <v>148.02606940202418</v>
      </c>
      <c r="H35" s="361">
        <f t="shared" si="2"/>
        <v>111.74038407388636</v>
      </c>
    </row>
    <row r="36" spans="1:8" ht="15">
      <c r="A36" s="320">
        <v>6614</v>
      </c>
      <c r="B36" s="371" t="s">
        <v>129</v>
      </c>
      <c r="C36" s="322"/>
      <c r="D36" s="323"/>
      <c r="E36" s="323"/>
      <c r="F36" s="323">
        <v>0</v>
      </c>
      <c r="G36" s="8" t="e">
        <f t="shared" si="1"/>
        <v>#DIV/0!</v>
      </c>
      <c r="H36" s="8" t="e">
        <f t="shared" si="2"/>
        <v>#DIV/0!</v>
      </c>
    </row>
    <row r="37" spans="1:8" ht="15">
      <c r="A37" s="320">
        <v>6615</v>
      </c>
      <c r="B37" s="371" t="s">
        <v>128</v>
      </c>
      <c r="C37" s="322">
        <v>6702.11</v>
      </c>
      <c r="D37" s="323"/>
      <c r="E37" s="323"/>
      <c r="F37" s="323">
        <v>9920.87</v>
      </c>
      <c r="G37" s="8">
        <f t="shared" si="1"/>
        <v>148.02606940202418</v>
      </c>
      <c r="H37" s="8" t="e">
        <f t="shared" si="2"/>
        <v>#DIV/0!</v>
      </c>
    </row>
    <row r="38" spans="1:8" ht="45">
      <c r="A38" s="379">
        <v>663</v>
      </c>
      <c r="B38" s="380" t="s">
        <v>194</v>
      </c>
      <c r="C38" s="381">
        <f>C39+C40</f>
        <v>0</v>
      </c>
      <c r="D38" s="381">
        <f>D39+D40</f>
        <v>0</v>
      </c>
      <c r="E38" s="381">
        <f>E39+E40</f>
        <v>0</v>
      </c>
      <c r="F38" s="381">
        <f>F39+F40</f>
        <v>0</v>
      </c>
      <c r="G38" s="382" t="e">
        <f t="shared" si="1"/>
        <v>#DIV/0!</v>
      </c>
      <c r="H38" s="382" t="e">
        <f t="shared" si="2"/>
        <v>#DIV/0!</v>
      </c>
    </row>
    <row r="39" spans="1:8" ht="15">
      <c r="A39" s="320">
        <v>6631</v>
      </c>
      <c r="B39" s="371" t="s">
        <v>164</v>
      </c>
      <c r="C39" s="322"/>
      <c r="D39" s="323"/>
      <c r="E39" s="323"/>
      <c r="F39" s="323"/>
      <c r="G39" s="8" t="e">
        <f t="shared" si="1"/>
        <v>#DIV/0!</v>
      </c>
      <c r="H39" s="8" t="e">
        <f t="shared" si="2"/>
        <v>#DIV/0!</v>
      </c>
    </row>
    <row r="40" spans="1:8" ht="15">
      <c r="A40" s="320">
        <v>6632</v>
      </c>
      <c r="B40" s="371" t="s">
        <v>130</v>
      </c>
      <c r="C40" s="322"/>
      <c r="D40" s="323"/>
      <c r="E40" s="323"/>
      <c r="F40" s="323"/>
      <c r="G40" s="8" t="e">
        <f t="shared" si="1"/>
        <v>#DIV/0!</v>
      </c>
      <c r="H40" s="8" t="e">
        <f t="shared" si="2"/>
        <v>#DIV/0!</v>
      </c>
    </row>
    <row r="41" spans="1:8" ht="15.75" customHeight="1">
      <c r="A41" s="505" t="s">
        <v>34</v>
      </c>
      <c r="B41" s="505"/>
      <c r="C41" s="254">
        <f>C31+C34</f>
        <v>6716.13</v>
      </c>
      <c r="D41" s="254">
        <f>D31+D34</f>
        <v>8938.5</v>
      </c>
      <c r="E41" s="254">
        <f>E31+E34</f>
        <v>8938.5</v>
      </c>
      <c r="F41" s="254">
        <f>F31+F34</f>
        <v>9969.19</v>
      </c>
      <c r="G41" s="102">
        <f t="shared" si="1"/>
        <v>148.4365252012692</v>
      </c>
      <c r="H41" s="102">
        <f t="shared" si="2"/>
        <v>111.53090563293617</v>
      </c>
    </row>
    <row r="42" spans="1:7" ht="15">
      <c r="A42" s="44"/>
      <c r="B42" s="44"/>
      <c r="C42" s="44"/>
      <c r="D42" s="10"/>
      <c r="E42" s="10"/>
      <c r="F42" s="10"/>
      <c r="G42" s="10"/>
    </row>
    <row r="43" spans="1:7" ht="15">
      <c r="A43" s="4" t="s">
        <v>257</v>
      </c>
      <c r="B43" s="5"/>
      <c r="C43" s="5"/>
      <c r="D43" s="6"/>
      <c r="E43" s="6"/>
      <c r="F43" s="6"/>
      <c r="G43" s="6"/>
    </row>
    <row r="44" spans="1:8" ht="15" customHeight="1">
      <c r="A44" s="502" t="s">
        <v>27</v>
      </c>
      <c r="B44" s="503" t="s">
        <v>2</v>
      </c>
      <c r="C44" s="503" t="s">
        <v>241</v>
      </c>
      <c r="D44" s="499" t="s">
        <v>243</v>
      </c>
      <c r="E44" s="499" t="s">
        <v>224</v>
      </c>
      <c r="F44" s="499" t="s">
        <v>242</v>
      </c>
      <c r="G44" s="499" t="s">
        <v>56</v>
      </c>
      <c r="H44" s="499" t="s">
        <v>56</v>
      </c>
    </row>
    <row r="45" spans="1:8" ht="37.5" customHeight="1">
      <c r="A45" s="502"/>
      <c r="B45" s="503"/>
      <c r="C45" s="503"/>
      <c r="D45" s="499"/>
      <c r="E45" s="499"/>
      <c r="F45" s="499"/>
      <c r="G45" s="499"/>
      <c r="H45" s="499"/>
    </row>
    <row r="46" spans="1:15" s="53" customFormat="1" ht="12">
      <c r="A46" s="494">
        <v>1</v>
      </c>
      <c r="B46" s="494"/>
      <c r="C46" s="49">
        <v>2</v>
      </c>
      <c r="D46" s="50">
        <v>3</v>
      </c>
      <c r="E46" s="50">
        <v>4</v>
      </c>
      <c r="F46" s="50">
        <v>5</v>
      </c>
      <c r="G46" s="50" t="s">
        <v>57</v>
      </c>
      <c r="H46" s="50" t="s">
        <v>58</v>
      </c>
      <c r="I46" s="510"/>
      <c r="J46" s="510"/>
      <c r="K46" s="511"/>
      <c r="L46" s="508"/>
      <c r="M46" s="508"/>
      <c r="N46" s="52" t="s">
        <v>3</v>
      </c>
      <c r="O46" s="52" t="s">
        <v>4</v>
      </c>
    </row>
    <row r="47" spans="1:15" s="53" customFormat="1" ht="15">
      <c r="A47" s="369">
        <v>65</v>
      </c>
      <c r="B47" s="370" t="s">
        <v>39</v>
      </c>
      <c r="C47" s="360">
        <f>C48</f>
        <v>106506.33</v>
      </c>
      <c r="D47" s="360">
        <f>D48</f>
        <v>90400.83</v>
      </c>
      <c r="E47" s="360">
        <f>E48</f>
        <v>90400.83</v>
      </c>
      <c r="F47" s="360">
        <f>F48</f>
        <v>84349.96</v>
      </c>
      <c r="G47" s="361">
        <f>F47/C47*100</f>
        <v>79.19713316570011</v>
      </c>
      <c r="H47" s="361">
        <f>F47/E47*100</f>
        <v>93.30662118920812</v>
      </c>
      <c r="I47" s="510"/>
      <c r="J47" s="510"/>
      <c r="K47" s="511"/>
      <c r="L47" s="508"/>
      <c r="M47" s="508"/>
      <c r="N47" s="324"/>
      <c r="O47" s="324"/>
    </row>
    <row r="48" spans="1:15" s="13" customFormat="1" ht="15">
      <c r="A48" s="369">
        <v>652</v>
      </c>
      <c r="B48" s="370" t="s">
        <v>39</v>
      </c>
      <c r="C48" s="360">
        <f>C49</f>
        <v>106506.33</v>
      </c>
      <c r="D48" s="360">
        <v>90400.83</v>
      </c>
      <c r="E48" s="360">
        <v>90400.83</v>
      </c>
      <c r="F48" s="360">
        <f>F49</f>
        <v>84349.96</v>
      </c>
      <c r="G48" s="361">
        <f>F48/C48*100</f>
        <v>79.19713316570011</v>
      </c>
      <c r="H48" s="361">
        <f>F48/E48*100</f>
        <v>93.30662118920812</v>
      </c>
      <c r="I48" s="510"/>
      <c r="J48" s="510"/>
      <c r="K48" s="511"/>
      <c r="L48" s="508"/>
      <c r="M48" s="508"/>
      <c r="N48" s="14"/>
      <c r="O48" s="14"/>
    </row>
    <row r="49" spans="1:15" s="17" customFormat="1" ht="15">
      <c r="A49" s="320">
        <v>6526</v>
      </c>
      <c r="B49" s="321" t="s">
        <v>185</v>
      </c>
      <c r="C49" s="322">
        <v>106506.33</v>
      </c>
      <c r="D49" s="323"/>
      <c r="E49" s="323"/>
      <c r="F49" s="323">
        <v>84349.96</v>
      </c>
      <c r="G49" s="8">
        <f aca="true" t="shared" si="3" ref="G49:G60">F49/C49*100</f>
        <v>79.19713316570011</v>
      </c>
      <c r="H49" s="8" t="e">
        <f aca="true" t="shared" si="4" ref="H49:H60">F49/E49*100</f>
        <v>#DIV/0!</v>
      </c>
      <c r="I49" s="10"/>
      <c r="J49" s="10"/>
      <c r="K49" s="15"/>
      <c r="L49" s="15"/>
      <c r="M49" s="10"/>
      <c r="N49" s="16"/>
      <c r="O49" s="16"/>
    </row>
    <row r="50" spans="1:15" s="17" customFormat="1" ht="15">
      <c r="A50" s="505" t="s">
        <v>55</v>
      </c>
      <c r="B50" s="505"/>
      <c r="C50" s="254">
        <f>C47</f>
        <v>106506.33</v>
      </c>
      <c r="D50" s="254">
        <f>D47</f>
        <v>90400.83</v>
      </c>
      <c r="E50" s="254">
        <f>E47</f>
        <v>90400.83</v>
      </c>
      <c r="F50" s="254">
        <f>F47</f>
        <v>84349.96</v>
      </c>
      <c r="G50" s="102">
        <f t="shared" si="3"/>
        <v>79.19713316570011</v>
      </c>
      <c r="H50" s="102">
        <f t="shared" si="4"/>
        <v>93.30662118920812</v>
      </c>
      <c r="I50" s="10"/>
      <c r="J50" s="10"/>
      <c r="K50" s="15"/>
      <c r="L50" s="15"/>
      <c r="M50" s="10"/>
      <c r="N50" s="16"/>
      <c r="O50" s="16"/>
    </row>
    <row r="51" spans="1:15" s="17" customFormat="1" ht="15">
      <c r="A51" s="383"/>
      <c r="B51" s="384"/>
      <c r="C51" s="385"/>
      <c r="D51" s="386"/>
      <c r="E51" s="386"/>
      <c r="F51" s="386"/>
      <c r="G51" s="126"/>
      <c r="H51" s="126"/>
      <c r="I51" s="10"/>
      <c r="J51" s="10"/>
      <c r="K51" s="15"/>
      <c r="L51" s="15"/>
      <c r="M51" s="10"/>
      <c r="N51" s="16"/>
      <c r="O51" s="16"/>
    </row>
    <row r="52" spans="1:15" s="17" customFormat="1" ht="15">
      <c r="A52" s="4" t="s">
        <v>258</v>
      </c>
      <c r="B52" s="5"/>
      <c r="C52" s="5"/>
      <c r="D52" s="6"/>
      <c r="E52" s="6"/>
      <c r="F52" s="6"/>
      <c r="G52" s="6"/>
      <c r="H52" s="3"/>
      <c r="I52" s="10"/>
      <c r="J52" s="10"/>
      <c r="K52" s="15"/>
      <c r="L52" s="15"/>
      <c r="M52" s="10"/>
      <c r="N52" s="16"/>
      <c r="O52" s="16"/>
    </row>
    <row r="53" spans="1:15" s="17" customFormat="1" ht="15" customHeight="1">
      <c r="A53" s="502" t="s">
        <v>27</v>
      </c>
      <c r="B53" s="503" t="s">
        <v>2</v>
      </c>
      <c r="C53" s="503" t="s">
        <v>241</v>
      </c>
      <c r="D53" s="499" t="s">
        <v>243</v>
      </c>
      <c r="E53" s="499" t="s">
        <v>224</v>
      </c>
      <c r="F53" s="499" t="s">
        <v>242</v>
      </c>
      <c r="G53" s="499" t="s">
        <v>56</v>
      </c>
      <c r="H53" s="499" t="s">
        <v>56</v>
      </c>
      <c r="I53" s="10"/>
      <c r="J53" s="10"/>
      <c r="K53" s="15"/>
      <c r="L53" s="15"/>
      <c r="M53" s="10"/>
      <c r="N53" s="16"/>
      <c r="O53" s="16"/>
    </row>
    <row r="54" spans="1:15" s="17" customFormat="1" ht="34.5" customHeight="1">
      <c r="A54" s="502"/>
      <c r="B54" s="503"/>
      <c r="C54" s="503"/>
      <c r="D54" s="499"/>
      <c r="E54" s="499"/>
      <c r="F54" s="499"/>
      <c r="G54" s="499"/>
      <c r="H54" s="499"/>
      <c r="I54" s="10"/>
      <c r="J54" s="10"/>
      <c r="K54" s="15"/>
      <c r="L54" s="15"/>
      <c r="M54" s="10"/>
      <c r="N54" s="16"/>
      <c r="O54" s="16"/>
    </row>
    <row r="55" spans="1:15" s="17" customFormat="1" ht="15">
      <c r="A55" s="494">
        <v>1</v>
      </c>
      <c r="B55" s="494"/>
      <c r="C55" s="49">
        <v>2</v>
      </c>
      <c r="D55" s="50">
        <v>3</v>
      </c>
      <c r="E55" s="50">
        <v>4</v>
      </c>
      <c r="F55" s="50">
        <v>5</v>
      </c>
      <c r="G55" s="50" t="s">
        <v>57</v>
      </c>
      <c r="H55" s="50" t="s">
        <v>58</v>
      </c>
      <c r="I55" s="10"/>
      <c r="J55" s="10"/>
      <c r="K55" s="15"/>
      <c r="L55" s="15"/>
      <c r="M55" s="10"/>
      <c r="N55" s="16"/>
      <c r="O55" s="16"/>
    </row>
    <row r="56" spans="1:15" s="17" customFormat="1" ht="30">
      <c r="A56" s="369">
        <v>67</v>
      </c>
      <c r="B56" s="370" t="s">
        <v>31</v>
      </c>
      <c r="C56" s="360">
        <f>SUM(C58,C59)</f>
        <v>96280.43</v>
      </c>
      <c r="D56" s="360">
        <f>D57</f>
        <v>105329.88</v>
      </c>
      <c r="E56" s="360">
        <f>E57</f>
        <v>105329.88</v>
      </c>
      <c r="F56" s="360">
        <f>F57</f>
        <v>97826.54</v>
      </c>
      <c r="G56" s="361">
        <f t="shared" si="3"/>
        <v>101.60584035613466</v>
      </c>
      <c r="H56" s="361">
        <f t="shared" si="4"/>
        <v>92.8763424016053</v>
      </c>
      <c r="I56" s="10"/>
      <c r="J56" s="10"/>
      <c r="K56" s="15"/>
      <c r="L56" s="15"/>
      <c r="M56" s="10"/>
      <c r="N56" s="16"/>
      <c r="O56" s="16"/>
    </row>
    <row r="57" spans="1:15" s="17" customFormat="1" ht="45">
      <c r="A57" s="369">
        <v>671</v>
      </c>
      <c r="B57" s="370" t="s">
        <v>182</v>
      </c>
      <c r="C57" s="360">
        <f>C58+C59</f>
        <v>96280.43</v>
      </c>
      <c r="D57" s="360">
        <v>105329.88</v>
      </c>
      <c r="E57" s="360">
        <v>105329.88</v>
      </c>
      <c r="F57" s="360">
        <f>F58+F59</f>
        <v>97826.54</v>
      </c>
      <c r="G57" s="361">
        <f t="shared" si="3"/>
        <v>101.60584035613466</v>
      </c>
      <c r="H57" s="361">
        <f t="shared" si="4"/>
        <v>92.8763424016053</v>
      </c>
      <c r="I57" s="10"/>
      <c r="J57" s="10"/>
      <c r="K57" s="15"/>
      <c r="L57" s="15"/>
      <c r="M57" s="10"/>
      <c r="N57" s="16"/>
      <c r="O57" s="16"/>
    </row>
    <row r="58" spans="1:15" s="17" customFormat="1" ht="30">
      <c r="A58" s="320">
        <v>6711</v>
      </c>
      <c r="B58" s="371" t="s">
        <v>32</v>
      </c>
      <c r="C58" s="322">
        <v>96280.43</v>
      </c>
      <c r="D58" s="323"/>
      <c r="E58" s="323"/>
      <c r="F58" s="323">
        <v>97826.54</v>
      </c>
      <c r="G58" s="8">
        <f t="shared" si="3"/>
        <v>101.60584035613466</v>
      </c>
      <c r="H58" s="8" t="e">
        <f t="shared" si="4"/>
        <v>#DIV/0!</v>
      </c>
      <c r="I58" s="10"/>
      <c r="J58" s="10"/>
      <c r="K58" s="15"/>
      <c r="L58" s="15"/>
      <c r="M58" s="10"/>
      <c r="N58" s="16"/>
      <c r="O58" s="16"/>
    </row>
    <row r="59" spans="1:15" s="17" customFormat="1" ht="45">
      <c r="A59" s="320">
        <v>6712</v>
      </c>
      <c r="B59" s="371" t="s">
        <v>33</v>
      </c>
      <c r="C59" s="322">
        <v>0</v>
      </c>
      <c r="D59" s="323"/>
      <c r="E59" s="323"/>
      <c r="F59" s="323"/>
      <c r="G59" s="8" t="e">
        <f t="shared" si="3"/>
        <v>#DIV/0!</v>
      </c>
      <c r="H59" s="8" t="e">
        <f t="shared" si="4"/>
        <v>#DIV/0!</v>
      </c>
      <c r="I59" s="10"/>
      <c r="J59" s="10"/>
      <c r="K59" s="15"/>
      <c r="L59" s="15"/>
      <c r="M59" s="10"/>
      <c r="N59" s="16"/>
      <c r="O59" s="16"/>
    </row>
    <row r="60" spans="1:16" ht="14.25" customHeight="1">
      <c r="A60" s="505" t="s">
        <v>259</v>
      </c>
      <c r="B60" s="505"/>
      <c r="C60" s="254">
        <f>C56</f>
        <v>96280.43</v>
      </c>
      <c r="D60" s="254">
        <f>D56</f>
        <v>105329.88</v>
      </c>
      <c r="E60" s="254">
        <f>E56</f>
        <v>105329.88</v>
      </c>
      <c r="F60" s="254">
        <f>F56</f>
        <v>97826.54</v>
      </c>
      <c r="G60" s="102">
        <f t="shared" si="3"/>
        <v>101.60584035613466</v>
      </c>
      <c r="H60" s="102">
        <f t="shared" si="4"/>
        <v>92.8763424016053</v>
      </c>
      <c r="I60" s="19"/>
      <c r="J60" s="19"/>
      <c r="K60" s="20"/>
      <c r="L60" s="20"/>
      <c r="M60" s="19"/>
      <c r="N60" s="3">
        <v>0</v>
      </c>
      <c r="O60" s="3">
        <v>0</v>
      </c>
      <c r="P60" s="17"/>
    </row>
    <row r="61" spans="1:16" ht="15">
      <c r="A61" s="44"/>
      <c r="B61" s="44"/>
      <c r="C61" s="44"/>
      <c r="D61" s="10"/>
      <c r="E61" s="10"/>
      <c r="F61" s="10"/>
      <c r="G61" s="10"/>
      <c r="I61" s="19"/>
      <c r="J61" s="19"/>
      <c r="K61" s="20"/>
      <c r="L61" s="20"/>
      <c r="M61" s="19"/>
      <c r="N61" s="3">
        <v>0</v>
      </c>
      <c r="O61" s="3">
        <v>0</v>
      </c>
      <c r="P61" s="17"/>
    </row>
    <row r="62" spans="1:16" s="11" customFormat="1" ht="15">
      <c r="A62" s="11" t="s">
        <v>262</v>
      </c>
      <c r="B62" s="3"/>
      <c r="C62" s="3"/>
      <c r="D62" s="12"/>
      <c r="E62" s="12"/>
      <c r="F62" s="12"/>
      <c r="G62" s="12"/>
      <c r="H62" s="3"/>
      <c r="I62" s="10"/>
      <c r="J62" s="10"/>
      <c r="K62" s="10"/>
      <c r="L62" s="10"/>
      <c r="M62" s="10"/>
      <c r="P62" s="17"/>
    </row>
    <row r="63" spans="1:16" s="11" customFormat="1" ht="15" customHeight="1">
      <c r="A63" s="502" t="s">
        <v>27</v>
      </c>
      <c r="B63" s="503" t="s">
        <v>2</v>
      </c>
      <c r="C63" s="503" t="s">
        <v>241</v>
      </c>
      <c r="D63" s="499" t="s">
        <v>243</v>
      </c>
      <c r="E63" s="499" t="s">
        <v>224</v>
      </c>
      <c r="F63" s="499" t="s">
        <v>242</v>
      </c>
      <c r="G63" s="499" t="s">
        <v>56</v>
      </c>
      <c r="H63" s="499" t="s">
        <v>56</v>
      </c>
      <c r="I63" s="10"/>
      <c r="J63" s="10"/>
      <c r="K63" s="10"/>
      <c r="L63" s="10"/>
      <c r="M63" s="10"/>
      <c r="P63" s="17"/>
    </row>
    <row r="64" spans="1:16" s="11" customFormat="1" ht="27.75" customHeight="1">
      <c r="A64" s="502"/>
      <c r="B64" s="503"/>
      <c r="C64" s="503"/>
      <c r="D64" s="499"/>
      <c r="E64" s="499"/>
      <c r="F64" s="499"/>
      <c r="G64" s="499"/>
      <c r="H64" s="499"/>
      <c r="I64" s="10"/>
      <c r="J64" s="10"/>
      <c r="K64" s="10"/>
      <c r="L64" s="10"/>
      <c r="M64" s="10"/>
      <c r="P64" s="17"/>
    </row>
    <row r="65" spans="1:16" s="55" customFormat="1" ht="12">
      <c r="A65" s="494">
        <v>1</v>
      </c>
      <c r="B65" s="494"/>
      <c r="C65" s="49">
        <v>2</v>
      </c>
      <c r="D65" s="50">
        <v>3</v>
      </c>
      <c r="E65" s="50">
        <v>4</v>
      </c>
      <c r="F65" s="50">
        <v>5</v>
      </c>
      <c r="G65" s="50" t="s">
        <v>57</v>
      </c>
      <c r="H65" s="50" t="s">
        <v>58</v>
      </c>
      <c r="I65" s="54"/>
      <c r="J65" s="54"/>
      <c r="K65" s="54"/>
      <c r="L65" s="54"/>
      <c r="M65" s="54"/>
      <c r="P65" s="56"/>
    </row>
    <row r="66" spans="1:8" ht="30">
      <c r="A66" s="369">
        <v>63</v>
      </c>
      <c r="B66" s="370" t="s">
        <v>29</v>
      </c>
      <c r="C66" s="360">
        <f>SUM(C67,C70,C73)</f>
        <v>1226464.3</v>
      </c>
      <c r="D66" s="360">
        <f>SUM(D67,D70,D73)</f>
        <v>1478483.99</v>
      </c>
      <c r="E66" s="360">
        <f>SUM(E67,E70,E73)</f>
        <v>1478483.99</v>
      </c>
      <c r="F66" s="360">
        <f>SUM(F67,F70,F73)</f>
        <v>1464736.8800000001</v>
      </c>
      <c r="G66" s="361">
        <f aca="true" t="shared" si="5" ref="G66:G75">F66/C66*100</f>
        <v>119.42760013479399</v>
      </c>
      <c r="H66" s="361">
        <f aca="true" t="shared" si="6" ref="H66:H75">F66/E66*100</f>
        <v>99.07018878168576</v>
      </c>
    </row>
    <row r="67" spans="1:8" ht="15">
      <c r="A67" s="369">
        <v>633</v>
      </c>
      <c r="B67" s="370" t="s">
        <v>104</v>
      </c>
      <c r="C67" s="360">
        <f>SUM(C68:C69)</f>
        <v>0</v>
      </c>
      <c r="D67" s="360"/>
      <c r="E67" s="360"/>
      <c r="F67" s="360">
        <f>SUM(F68:F69)</f>
        <v>0</v>
      </c>
      <c r="G67" s="361" t="e">
        <f t="shared" si="5"/>
        <v>#DIV/0!</v>
      </c>
      <c r="H67" s="361" t="e">
        <f t="shared" si="6"/>
        <v>#DIV/0!</v>
      </c>
    </row>
    <row r="68" spans="1:8" ht="15">
      <c r="A68" s="387">
        <v>6331</v>
      </c>
      <c r="B68" s="321" t="s">
        <v>124</v>
      </c>
      <c r="C68" s="358"/>
      <c r="D68" s="336"/>
      <c r="E68" s="336"/>
      <c r="F68" s="336"/>
      <c r="G68" s="8" t="e">
        <f t="shared" si="5"/>
        <v>#DIV/0!</v>
      </c>
      <c r="H68" s="8" t="e">
        <f t="shared" si="6"/>
        <v>#DIV/0!</v>
      </c>
    </row>
    <row r="69" spans="1:8" ht="29.25" customHeight="1">
      <c r="A69" s="320">
        <v>634</v>
      </c>
      <c r="B69" s="371" t="s">
        <v>28</v>
      </c>
      <c r="C69" s="322"/>
      <c r="D69" s="323"/>
      <c r="E69" s="323"/>
      <c r="F69" s="323"/>
      <c r="G69" s="8" t="e">
        <f t="shared" si="5"/>
        <v>#DIV/0!</v>
      </c>
      <c r="H69" s="8" t="e">
        <f t="shared" si="6"/>
        <v>#DIV/0!</v>
      </c>
    </row>
    <row r="70" spans="1:8" ht="30">
      <c r="A70" s="379">
        <v>636</v>
      </c>
      <c r="B70" s="380" t="s">
        <v>42</v>
      </c>
      <c r="C70" s="378">
        <f>SUM(C71:C72)</f>
        <v>1226464.3</v>
      </c>
      <c r="D70" s="378">
        <v>1478483.99</v>
      </c>
      <c r="E70" s="378">
        <v>1478483.99</v>
      </c>
      <c r="F70" s="378">
        <f>SUM(F71:F72)</f>
        <v>1464736.8800000001</v>
      </c>
      <c r="G70" s="361">
        <f t="shared" si="5"/>
        <v>119.42760013479399</v>
      </c>
      <c r="H70" s="361">
        <f t="shared" si="6"/>
        <v>99.07018878168576</v>
      </c>
    </row>
    <row r="71" spans="1:8" ht="30">
      <c r="A71" s="320">
        <v>6361</v>
      </c>
      <c r="B71" s="371" t="s">
        <v>165</v>
      </c>
      <c r="C71" s="322">
        <v>1217368.81</v>
      </c>
      <c r="D71" s="323"/>
      <c r="E71" s="323"/>
      <c r="F71" s="323">
        <v>1457953.3</v>
      </c>
      <c r="G71" s="8">
        <f t="shared" si="5"/>
        <v>119.76266255745453</v>
      </c>
      <c r="H71" s="8" t="e">
        <f t="shared" si="6"/>
        <v>#DIV/0!</v>
      </c>
    </row>
    <row r="72" spans="1:8" ht="30">
      <c r="A72" s="320">
        <v>6362</v>
      </c>
      <c r="B72" s="371" t="s">
        <v>127</v>
      </c>
      <c r="C72" s="322">
        <v>9095.49</v>
      </c>
      <c r="D72" s="323"/>
      <c r="E72" s="323"/>
      <c r="F72" s="323">
        <v>6783.58</v>
      </c>
      <c r="G72" s="8">
        <f t="shared" si="5"/>
        <v>74.58179823187096</v>
      </c>
      <c r="H72" s="8" t="e">
        <f t="shared" si="6"/>
        <v>#DIV/0!</v>
      </c>
    </row>
    <row r="73" spans="1:8" ht="15">
      <c r="A73" s="379">
        <v>638</v>
      </c>
      <c r="B73" s="380" t="s">
        <v>125</v>
      </c>
      <c r="C73" s="381">
        <f>SUM(C74)</f>
        <v>0</v>
      </c>
      <c r="D73" s="381">
        <f>SUM(D74)</f>
        <v>0</v>
      </c>
      <c r="E73" s="381">
        <f>SUM(E74)</f>
        <v>0</v>
      </c>
      <c r="F73" s="381">
        <f>SUM(F74)</f>
        <v>0</v>
      </c>
      <c r="G73" s="361" t="e">
        <f t="shared" si="5"/>
        <v>#DIV/0!</v>
      </c>
      <c r="H73" s="361" t="e">
        <f t="shared" si="6"/>
        <v>#DIV/0!</v>
      </c>
    </row>
    <row r="74" spans="1:8" ht="15">
      <c r="A74" s="320">
        <v>6381</v>
      </c>
      <c r="B74" s="371" t="s">
        <v>126</v>
      </c>
      <c r="C74" s="322"/>
      <c r="D74" s="323"/>
      <c r="E74" s="323"/>
      <c r="F74" s="323"/>
      <c r="G74" s="8" t="e">
        <f t="shared" si="5"/>
        <v>#DIV/0!</v>
      </c>
      <c r="H74" s="8" t="e">
        <f t="shared" si="6"/>
        <v>#DIV/0!</v>
      </c>
    </row>
    <row r="75" spans="1:8" ht="15">
      <c r="A75" s="504" t="s">
        <v>30</v>
      </c>
      <c r="B75" s="504"/>
      <c r="C75" s="254">
        <f>C66</f>
        <v>1226464.3</v>
      </c>
      <c r="D75" s="254">
        <f>D66</f>
        <v>1478483.99</v>
      </c>
      <c r="E75" s="254">
        <f>E66</f>
        <v>1478483.99</v>
      </c>
      <c r="F75" s="254">
        <f>F66</f>
        <v>1464736.8800000001</v>
      </c>
      <c r="G75" s="102">
        <f t="shared" si="5"/>
        <v>119.42760013479399</v>
      </c>
      <c r="H75" s="102">
        <f t="shared" si="6"/>
        <v>99.07018878168576</v>
      </c>
    </row>
    <row r="76" spans="1:8" ht="15">
      <c r="A76" s="82"/>
      <c r="B76" s="48"/>
      <c r="C76" s="314"/>
      <c r="D76" s="255"/>
      <c r="E76" s="255"/>
      <c r="F76" s="255"/>
      <c r="G76" s="10"/>
      <c r="H76" s="10"/>
    </row>
    <row r="77" ht="15" customHeight="1">
      <c r="A77" s="11" t="s">
        <v>263</v>
      </c>
    </row>
    <row r="78" spans="1:8" ht="15">
      <c r="A78" s="502" t="s">
        <v>27</v>
      </c>
      <c r="B78" s="503" t="s">
        <v>2</v>
      </c>
      <c r="C78" s="503" t="s">
        <v>241</v>
      </c>
      <c r="D78" s="499" t="s">
        <v>243</v>
      </c>
      <c r="E78" s="499" t="s">
        <v>224</v>
      </c>
      <c r="F78" s="499" t="s">
        <v>242</v>
      </c>
      <c r="G78" s="499" t="s">
        <v>56</v>
      </c>
      <c r="H78" s="499" t="s">
        <v>56</v>
      </c>
    </row>
    <row r="79" spans="1:8" ht="27" customHeight="1">
      <c r="A79" s="502"/>
      <c r="B79" s="503"/>
      <c r="C79" s="503"/>
      <c r="D79" s="499"/>
      <c r="E79" s="499"/>
      <c r="F79" s="499"/>
      <c r="G79" s="499"/>
      <c r="H79" s="499"/>
    </row>
    <row r="80" spans="1:8" ht="15">
      <c r="A80" s="494">
        <v>1</v>
      </c>
      <c r="B80" s="494"/>
      <c r="C80" s="49">
        <v>2</v>
      </c>
      <c r="D80" s="50">
        <v>3</v>
      </c>
      <c r="E80" s="50">
        <v>4</v>
      </c>
      <c r="F80" s="50">
        <v>5</v>
      </c>
      <c r="G80" s="50" t="s">
        <v>57</v>
      </c>
      <c r="H80" s="50" t="s">
        <v>58</v>
      </c>
    </row>
    <row r="81" spans="1:8" ht="30">
      <c r="A81" s="369">
        <v>67</v>
      </c>
      <c r="B81" s="370" t="s">
        <v>31</v>
      </c>
      <c r="C81" s="360">
        <f>SUM(C83,C84)</f>
        <v>889.62</v>
      </c>
      <c r="D81" s="360">
        <f>D82</f>
        <v>897.95</v>
      </c>
      <c r="E81" s="360">
        <f>E82</f>
        <v>897.95</v>
      </c>
      <c r="F81" s="360">
        <f>F82</f>
        <v>1601.45</v>
      </c>
      <c r="G81" s="361">
        <f>F81/C81*100</f>
        <v>180.01506261100246</v>
      </c>
      <c r="H81" s="361">
        <f>F81/E81*100</f>
        <v>178.34511943872153</v>
      </c>
    </row>
    <row r="82" spans="1:8" ht="45">
      <c r="A82" s="369">
        <v>671</v>
      </c>
      <c r="B82" s="370" t="s">
        <v>182</v>
      </c>
      <c r="C82" s="360">
        <f>C83+C84</f>
        <v>889.62</v>
      </c>
      <c r="D82" s="360">
        <v>897.95</v>
      </c>
      <c r="E82" s="360">
        <v>897.95</v>
      </c>
      <c r="F82" s="360">
        <f>F83+F84</f>
        <v>1601.45</v>
      </c>
      <c r="G82" s="361">
        <f>F82/C82*100</f>
        <v>180.01506261100246</v>
      </c>
      <c r="H82" s="361">
        <f>F82/E82*100</f>
        <v>178.34511943872153</v>
      </c>
    </row>
    <row r="83" spans="1:8" ht="30">
      <c r="A83" s="320">
        <v>6711</v>
      </c>
      <c r="B83" s="371" t="s">
        <v>32</v>
      </c>
      <c r="C83" s="322">
        <v>889.62</v>
      </c>
      <c r="D83" s="323"/>
      <c r="E83" s="323"/>
      <c r="F83" s="323">
        <v>1601.45</v>
      </c>
      <c r="G83" s="8">
        <f>F83/C83*100</f>
        <v>180.01506261100246</v>
      </c>
      <c r="H83" s="8" t="e">
        <f>F83/E83*100</f>
        <v>#DIV/0!</v>
      </c>
    </row>
    <row r="84" spans="1:8" ht="45">
      <c r="A84" s="320">
        <v>6712</v>
      </c>
      <c r="B84" s="371" t="s">
        <v>33</v>
      </c>
      <c r="C84" s="322"/>
      <c r="D84" s="323"/>
      <c r="E84" s="323"/>
      <c r="F84" s="323"/>
      <c r="G84" s="8" t="e">
        <f>F84/C84*100</f>
        <v>#DIV/0!</v>
      </c>
      <c r="H84" s="8" t="e">
        <f>F84/E84*100</f>
        <v>#DIV/0!</v>
      </c>
    </row>
    <row r="85" spans="1:8" ht="15">
      <c r="A85" s="504" t="s">
        <v>265</v>
      </c>
      <c r="B85" s="504"/>
      <c r="C85" s="254">
        <f>C81</f>
        <v>889.62</v>
      </c>
      <c r="D85" s="254">
        <f>D81</f>
        <v>897.95</v>
      </c>
      <c r="E85" s="254">
        <f>E81</f>
        <v>897.95</v>
      </c>
      <c r="F85" s="254">
        <f>F81</f>
        <v>1601.45</v>
      </c>
      <c r="G85" s="102">
        <f>F85/C85*100</f>
        <v>180.01506261100246</v>
      </c>
      <c r="H85" s="102">
        <f>F85/E85*100</f>
        <v>178.34511943872153</v>
      </c>
    </row>
    <row r="86" spans="1:8" ht="15">
      <c r="A86" s="82"/>
      <c r="B86" s="48"/>
      <c r="C86" s="314"/>
      <c r="D86" s="255"/>
      <c r="E86" s="255"/>
      <c r="F86" s="255"/>
      <c r="G86" s="10"/>
      <c r="H86" s="10"/>
    </row>
    <row r="87" spans="1:8" ht="15">
      <c r="A87" s="82"/>
      <c r="B87" s="48"/>
      <c r="C87" s="314"/>
      <c r="D87" s="255"/>
      <c r="E87" s="255"/>
      <c r="F87" s="255"/>
      <c r="G87" s="10"/>
      <c r="H87" s="10"/>
    </row>
    <row r="88" ht="15">
      <c r="A88" s="11" t="s">
        <v>264</v>
      </c>
    </row>
    <row r="89" spans="1:8" ht="15">
      <c r="A89" s="502" t="s">
        <v>27</v>
      </c>
      <c r="B89" s="503" t="s">
        <v>2</v>
      </c>
      <c r="C89" s="503" t="s">
        <v>241</v>
      </c>
      <c r="D89" s="499" t="s">
        <v>243</v>
      </c>
      <c r="E89" s="499" t="s">
        <v>224</v>
      </c>
      <c r="F89" s="499" t="s">
        <v>242</v>
      </c>
      <c r="G89" s="499" t="s">
        <v>56</v>
      </c>
      <c r="H89" s="499" t="s">
        <v>56</v>
      </c>
    </row>
    <row r="90" spans="1:8" ht="30.75" customHeight="1">
      <c r="A90" s="502"/>
      <c r="B90" s="503"/>
      <c r="C90" s="503"/>
      <c r="D90" s="499"/>
      <c r="E90" s="499"/>
      <c r="F90" s="499"/>
      <c r="G90" s="499"/>
      <c r="H90" s="499"/>
    </row>
    <row r="91" spans="1:8" ht="15">
      <c r="A91" s="494">
        <v>1</v>
      </c>
      <c r="B91" s="494"/>
      <c r="C91" s="49">
        <v>2</v>
      </c>
      <c r="D91" s="50">
        <v>3</v>
      </c>
      <c r="E91" s="50">
        <v>4</v>
      </c>
      <c r="F91" s="50">
        <v>5</v>
      </c>
      <c r="G91" s="50" t="s">
        <v>57</v>
      </c>
      <c r="H91" s="50" t="s">
        <v>58</v>
      </c>
    </row>
    <row r="92" spans="1:8" ht="30">
      <c r="A92" s="369">
        <v>67</v>
      </c>
      <c r="B92" s="370" t="s">
        <v>31</v>
      </c>
      <c r="C92" s="360">
        <f>SUM(C94,C95)</f>
        <v>9187.86</v>
      </c>
      <c r="D92" s="360">
        <f>D93</f>
        <v>9825.19</v>
      </c>
      <c r="E92" s="360">
        <f>E93</f>
        <v>9825.19</v>
      </c>
      <c r="F92" s="360">
        <f>F93</f>
        <v>9089.96</v>
      </c>
      <c r="G92" s="361">
        <f>F92/C92*100</f>
        <v>98.93446352034096</v>
      </c>
      <c r="H92" s="361">
        <f>F92/E92*100</f>
        <v>92.5168877141307</v>
      </c>
    </row>
    <row r="93" spans="1:8" ht="45">
      <c r="A93" s="369">
        <v>671</v>
      </c>
      <c r="B93" s="370" t="s">
        <v>182</v>
      </c>
      <c r="C93" s="360">
        <f>C94+C95</f>
        <v>9187.86</v>
      </c>
      <c r="D93" s="360">
        <v>9825.19</v>
      </c>
      <c r="E93" s="360">
        <v>9825.19</v>
      </c>
      <c r="F93" s="360">
        <f>F94+F95</f>
        <v>9089.96</v>
      </c>
      <c r="G93" s="361">
        <f>F93/C93*100</f>
        <v>98.93446352034096</v>
      </c>
      <c r="H93" s="361">
        <f>F93/E93*100</f>
        <v>92.5168877141307</v>
      </c>
    </row>
    <row r="94" spans="1:8" ht="30">
      <c r="A94" s="320">
        <v>6711</v>
      </c>
      <c r="B94" s="371" t="s">
        <v>32</v>
      </c>
      <c r="C94" s="322">
        <v>9187.86</v>
      </c>
      <c r="D94" s="323"/>
      <c r="E94" s="323"/>
      <c r="F94" s="323">
        <v>9089.96</v>
      </c>
      <c r="G94" s="8">
        <f>F94/C94*100</f>
        <v>98.93446352034096</v>
      </c>
      <c r="H94" s="8" t="e">
        <f>F94/E94*100</f>
        <v>#DIV/0!</v>
      </c>
    </row>
    <row r="95" spans="1:8" ht="45">
      <c r="A95" s="320">
        <v>6712</v>
      </c>
      <c r="B95" s="371" t="s">
        <v>33</v>
      </c>
      <c r="C95" s="322"/>
      <c r="D95" s="323"/>
      <c r="E95" s="323"/>
      <c r="F95" s="323"/>
      <c r="G95" s="8" t="e">
        <f>F95/C95*100</f>
        <v>#DIV/0!</v>
      </c>
      <c r="H95" s="8" t="e">
        <f>F95/E95*100</f>
        <v>#DIV/0!</v>
      </c>
    </row>
    <row r="96" spans="1:8" ht="33" customHeight="1">
      <c r="A96" s="506" t="s">
        <v>266</v>
      </c>
      <c r="B96" s="506"/>
      <c r="C96" s="254">
        <f>C92</f>
        <v>9187.86</v>
      </c>
      <c r="D96" s="254">
        <f>D92</f>
        <v>9825.19</v>
      </c>
      <c r="E96" s="254">
        <f>E92</f>
        <v>9825.19</v>
      </c>
      <c r="F96" s="254">
        <f>F92</f>
        <v>9089.96</v>
      </c>
      <c r="G96" s="102">
        <f>F96/C96*100</f>
        <v>98.93446352034096</v>
      </c>
      <c r="H96" s="102">
        <f>F96/E96*100</f>
        <v>92.5168877141307</v>
      </c>
    </row>
    <row r="97" spans="1:8" ht="33" customHeight="1">
      <c r="A97" s="325"/>
      <c r="B97" s="325"/>
      <c r="C97" s="271"/>
      <c r="D97" s="271"/>
      <c r="E97" s="271"/>
      <c r="F97" s="271"/>
      <c r="G97" s="119"/>
      <c r="H97" s="119"/>
    </row>
    <row r="98" ht="33" customHeight="1">
      <c r="A98" s="11" t="s">
        <v>267</v>
      </c>
    </row>
    <row r="99" spans="1:8" ht="33" customHeight="1">
      <c r="A99" s="502" t="s">
        <v>27</v>
      </c>
      <c r="B99" s="503" t="s">
        <v>2</v>
      </c>
      <c r="C99" s="503" t="s">
        <v>241</v>
      </c>
      <c r="D99" s="499" t="s">
        <v>243</v>
      </c>
      <c r="E99" s="499" t="s">
        <v>224</v>
      </c>
      <c r="F99" s="499" t="s">
        <v>242</v>
      </c>
      <c r="G99" s="499" t="s">
        <v>56</v>
      </c>
      <c r="H99" s="499" t="s">
        <v>56</v>
      </c>
    </row>
    <row r="100" spans="1:8" ht="33" customHeight="1">
      <c r="A100" s="502"/>
      <c r="B100" s="503"/>
      <c r="C100" s="503"/>
      <c r="D100" s="499"/>
      <c r="E100" s="499"/>
      <c r="F100" s="499"/>
      <c r="G100" s="499"/>
      <c r="H100" s="499"/>
    </row>
    <row r="101" spans="1:8" ht="33" customHeight="1">
      <c r="A101" s="494">
        <v>1</v>
      </c>
      <c r="B101" s="494"/>
      <c r="C101" s="49">
        <v>2</v>
      </c>
      <c r="D101" s="50">
        <v>3</v>
      </c>
      <c r="E101" s="50">
        <v>4</v>
      </c>
      <c r="F101" s="50">
        <v>5</v>
      </c>
      <c r="G101" s="50" t="s">
        <v>57</v>
      </c>
      <c r="H101" s="50" t="s">
        <v>58</v>
      </c>
    </row>
    <row r="102" spans="1:8" ht="33" customHeight="1">
      <c r="A102" s="369">
        <v>67</v>
      </c>
      <c r="B102" s="370" t="s">
        <v>31</v>
      </c>
      <c r="C102" s="360">
        <f>SUM(C104,C105)</f>
        <v>0</v>
      </c>
      <c r="D102" s="360">
        <f>D103</f>
        <v>976.07</v>
      </c>
      <c r="E102" s="360">
        <f>E103</f>
        <v>976.07</v>
      </c>
      <c r="F102" s="360">
        <f>F103</f>
        <v>976.07</v>
      </c>
      <c r="G102" s="361" t="e">
        <f>F102/C102*100</f>
        <v>#DIV/0!</v>
      </c>
      <c r="H102" s="361">
        <f>F102/E102*100</f>
        <v>100</v>
      </c>
    </row>
    <row r="103" spans="1:8" ht="33" customHeight="1">
      <c r="A103" s="369">
        <v>671</v>
      </c>
      <c r="B103" s="370" t="s">
        <v>182</v>
      </c>
      <c r="C103" s="360">
        <f>C104+C105</f>
        <v>0</v>
      </c>
      <c r="D103" s="360">
        <v>976.07</v>
      </c>
      <c r="E103" s="360">
        <v>976.07</v>
      </c>
      <c r="F103" s="360">
        <f>F104+F105</f>
        <v>976.07</v>
      </c>
      <c r="G103" s="361" t="e">
        <f>F103/C103*100</f>
        <v>#DIV/0!</v>
      </c>
      <c r="H103" s="361">
        <f>F103/E103*100</f>
        <v>100</v>
      </c>
    </row>
    <row r="104" spans="1:8" ht="33" customHeight="1">
      <c r="A104" s="320">
        <v>6711</v>
      </c>
      <c r="B104" s="371" t="s">
        <v>32</v>
      </c>
      <c r="C104" s="322">
        <v>0</v>
      </c>
      <c r="D104" s="323"/>
      <c r="E104" s="323"/>
      <c r="F104" s="323">
        <v>976.07</v>
      </c>
      <c r="G104" s="8" t="e">
        <f>F104/C104*100</f>
        <v>#DIV/0!</v>
      </c>
      <c r="H104" s="8" t="e">
        <f>F104/E104*100</f>
        <v>#DIV/0!</v>
      </c>
    </row>
    <row r="105" spans="1:8" ht="33" customHeight="1">
      <c r="A105" s="320">
        <v>6712</v>
      </c>
      <c r="B105" s="371" t="s">
        <v>33</v>
      </c>
      <c r="C105" s="322"/>
      <c r="D105" s="323"/>
      <c r="E105" s="323"/>
      <c r="F105" s="323"/>
      <c r="G105" s="8" t="e">
        <f>F105/C105*100</f>
        <v>#DIV/0!</v>
      </c>
      <c r="H105" s="8" t="e">
        <f>F105/E105*100</f>
        <v>#DIV/0!</v>
      </c>
    </row>
    <row r="106" spans="1:8" ht="27" customHeight="1">
      <c r="A106" s="506" t="s">
        <v>268</v>
      </c>
      <c r="B106" s="506"/>
      <c r="C106" s="254">
        <f>C102</f>
        <v>0</v>
      </c>
      <c r="D106" s="254">
        <f>D102</f>
        <v>976.07</v>
      </c>
      <c r="E106" s="254">
        <f>E102</f>
        <v>976.07</v>
      </c>
      <c r="F106" s="254">
        <f>F102</f>
        <v>976.07</v>
      </c>
      <c r="G106" s="102" t="e">
        <f>F106/C106*100</f>
        <v>#DIV/0!</v>
      </c>
      <c r="H106" s="102">
        <f>F106/E106*100</f>
        <v>100</v>
      </c>
    </row>
    <row r="107" spans="1:8" ht="15">
      <c r="A107" s="325"/>
      <c r="B107" s="325"/>
      <c r="C107" s="271"/>
      <c r="D107" s="271"/>
      <c r="E107" s="271"/>
      <c r="F107" s="271"/>
      <c r="G107" s="119"/>
      <c r="H107" s="119"/>
    </row>
    <row r="108" spans="1:8" ht="15">
      <c r="A108" s="325"/>
      <c r="B108" s="325"/>
      <c r="C108" s="271"/>
      <c r="D108" s="271"/>
      <c r="E108" s="271"/>
      <c r="F108" s="271"/>
      <c r="G108" s="119"/>
      <c r="H108" s="119"/>
    </row>
    <row r="109" spans="1:8" ht="15">
      <c r="A109" s="325"/>
      <c r="B109" s="325"/>
      <c r="C109" s="271"/>
      <c r="D109" s="271"/>
      <c r="E109" s="271"/>
      <c r="F109" s="271"/>
      <c r="G109" s="119"/>
      <c r="H109" s="119"/>
    </row>
    <row r="110" spans="1:8" ht="15" customHeight="1">
      <c r="A110" s="118"/>
      <c r="B110" s="118"/>
      <c r="C110" s="271"/>
      <c r="D110" s="271"/>
      <c r="E110" s="271"/>
      <c r="F110" s="271"/>
      <c r="G110" s="119"/>
      <c r="H110" s="119"/>
    </row>
    <row r="111" spans="1:8" ht="15">
      <c r="A111" s="11" t="s">
        <v>260</v>
      </c>
      <c r="B111" s="118"/>
      <c r="C111" s="271"/>
      <c r="D111" s="271"/>
      <c r="E111" s="271"/>
      <c r="F111" s="271"/>
      <c r="G111" s="119"/>
      <c r="H111" s="119"/>
    </row>
    <row r="112" spans="1:8" ht="15" customHeight="1">
      <c r="A112" s="502" t="s">
        <v>27</v>
      </c>
      <c r="B112" s="503" t="s">
        <v>2</v>
      </c>
      <c r="C112" s="503" t="s">
        <v>241</v>
      </c>
      <c r="D112" s="499" t="s">
        <v>243</v>
      </c>
      <c r="E112" s="499" t="s">
        <v>224</v>
      </c>
      <c r="F112" s="499" t="s">
        <v>242</v>
      </c>
      <c r="G112" s="499" t="s">
        <v>56</v>
      </c>
      <c r="H112" s="499" t="s">
        <v>56</v>
      </c>
    </row>
    <row r="113" spans="1:8" ht="26.25" customHeight="1">
      <c r="A113" s="502"/>
      <c r="B113" s="503"/>
      <c r="C113" s="503"/>
      <c r="D113" s="499"/>
      <c r="E113" s="499"/>
      <c r="F113" s="499"/>
      <c r="G113" s="499"/>
      <c r="H113" s="499"/>
    </row>
    <row r="114" spans="1:8" ht="15">
      <c r="A114" s="494">
        <v>1</v>
      </c>
      <c r="B114" s="494"/>
      <c r="C114" s="49">
        <v>2</v>
      </c>
      <c r="D114" s="50">
        <v>3</v>
      </c>
      <c r="E114" s="50">
        <v>4</v>
      </c>
      <c r="F114" s="50">
        <v>5</v>
      </c>
      <c r="G114" s="50" t="s">
        <v>57</v>
      </c>
      <c r="H114" s="50" t="s">
        <v>58</v>
      </c>
    </row>
    <row r="115" spans="1:8" ht="45">
      <c r="A115" s="379">
        <v>663</v>
      </c>
      <c r="B115" s="380" t="s">
        <v>194</v>
      </c>
      <c r="C115" s="381">
        <f>C116+C117</f>
        <v>0</v>
      </c>
      <c r="D115" s="381">
        <f>D116+D117</f>
        <v>0</v>
      </c>
      <c r="E115" s="381">
        <f>E116+E117</f>
        <v>0</v>
      </c>
      <c r="F115" s="381">
        <f>F116+F117</f>
        <v>779.35</v>
      </c>
      <c r="G115" s="382" t="e">
        <f>F115/C115*100</f>
        <v>#DIV/0!</v>
      </c>
      <c r="H115" s="382" t="e">
        <f>F115/E115*100</f>
        <v>#DIV/0!</v>
      </c>
    </row>
    <row r="116" spans="1:8" ht="15">
      <c r="A116" s="320">
        <v>6631</v>
      </c>
      <c r="B116" s="371" t="s">
        <v>164</v>
      </c>
      <c r="C116" s="322"/>
      <c r="D116" s="323"/>
      <c r="E116" s="323"/>
      <c r="F116" s="323">
        <v>779.35</v>
      </c>
      <c r="G116" s="8" t="e">
        <f>F116/C116*100</f>
        <v>#DIV/0!</v>
      </c>
      <c r="H116" s="8" t="e">
        <f>F116/E116*100</f>
        <v>#DIV/0!</v>
      </c>
    </row>
    <row r="117" spans="1:8" ht="15">
      <c r="A117" s="320">
        <v>6632</v>
      </c>
      <c r="B117" s="371" t="s">
        <v>130</v>
      </c>
      <c r="C117" s="322"/>
      <c r="D117" s="323"/>
      <c r="E117" s="323"/>
      <c r="F117" s="323"/>
      <c r="G117" s="8" t="e">
        <f>F117/C117*100</f>
        <v>#DIV/0!</v>
      </c>
      <c r="H117" s="8" t="e">
        <f>F117/E117*100</f>
        <v>#DIV/0!</v>
      </c>
    </row>
    <row r="118" spans="1:8" ht="15">
      <c r="A118" s="505" t="s">
        <v>252</v>
      </c>
      <c r="B118" s="505"/>
      <c r="C118" s="254">
        <f>C115</f>
        <v>0</v>
      </c>
      <c r="D118" s="254">
        <f>D115</f>
        <v>0</v>
      </c>
      <c r="E118" s="254">
        <f>E115</f>
        <v>0</v>
      </c>
      <c r="F118" s="254">
        <f>F115</f>
        <v>779.35</v>
      </c>
      <c r="G118" s="102" t="e">
        <f>F118/C118*100</f>
        <v>#DIV/0!</v>
      </c>
      <c r="H118" s="102" t="e">
        <f>F118/E118*100</f>
        <v>#DIV/0!</v>
      </c>
    </row>
    <row r="119" spans="1:8" ht="15">
      <c r="A119" s="118"/>
      <c r="B119" s="118"/>
      <c r="C119" s="271"/>
      <c r="D119" s="271"/>
      <c r="E119" s="271"/>
      <c r="F119" s="271"/>
      <c r="G119" s="119"/>
      <c r="H119" s="119"/>
    </row>
    <row r="120" spans="1:8" ht="15">
      <c r="A120" s="118"/>
      <c r="B120" s="118"/>
      <c r="C120" s="271"/>
      <c r="D120" s="271"/>
      <c r="E120" s="271"/>
      <c r="F120" s="271"/>
      <c r="G120" s="119"/>
      <c r="H120" s="119"/>
    </row>
    <row r="121" spans="1:8" ht="15">
      <c r="A121" s="118"/>
      <c r="B121" s="118"/>
      <c r="C121" s="271"/>
      <c r="D121" s="271"/>
      <c r="E121" s="271"/>
      <c r="F121" s="271"/>
      <c r="G121" s="119"/>
      <c r="H121" s="119"/>
    </row>
    <row r="122" spans="1:8" ht="15">
      <c r="A122" s="118"/>
      <c r="B122" s="118"/>
      <c r="C122" s="271"/>
      <c r="D122" s="271"/>
      <c r="E122" s="271"/>
      <c r="F122" s="271"/>
      <c r="G122" s="119"/>
      <c r="H122" s="119"/>
    </row>
    <row r="123" spans="1:8" ht="15">
      <c r="A123" s="118"/>
      <c r="B123" s="118"/>
      <c r="C123" s="271"/>
      <c r="D123" s="271"/>
      <c r="E123" s="271"/>
      <c r="F123" s="271"/>
      <c r="G123" s="119"/>
      <c r="H123" s="119"/>
    </row>
    <row r="124" spans="1:8" ht="15">
      <c r="A124" s="118"/>
      <c r="B124" s="118"/>
      <c r="C124" s="271"/>
      <c r="D124" s="271"/>
      <c r="E124" s="271"/>
      <c r="F124" s="271"/>
      <c r="G124" s="119"/>
      <c r="H124" s="119"/>
    </row>
    <row r="125" spans="1:8" s="125" customFormat="1" ht="15">
      <c r="A125" s="118"/>
      <c r="B125" s="118"/>
      <c r="C125" s="119"/>
      <c r="D125" s="119"/>
      <c r="E125" s="119"/>
      <c r="F125" s="119"/>
      <c r="G125" s="119"/>
      <c r="H125" s="119"/>
    </row>
    <row r="126" spans="1:8" s="125" customFormat="1" ht="15">
      <c r="A126" s="118" t="s">
        <v>261</v>
      </c>
      <c r="B126" s="118"/>
      <c r="C126" s="119"/>
      <c r="D126" s="119"/>
      <c r="E126" s="119"/>
      <c r="F126" s="119"/>
      <c r="G126" s="119"/>
      <c r="H126" s="119"/>
    </row>
    <row r="127" spans="1:8" ht="15" customHeight="1">
      <c r="A127" s="502" t="s">
        <v>27</v>
      </c>
      <c r="B127" s="503" t="s">
        <v>2</v>
      </c>
      <c r="C127" s="503" t="s">
        <v>241</v>
      </c>
      <c r="D127" s="499" t="s">
        <v>243</v>
      </c>
      <c r="E127" s="499" t="s">
        <v>224</v>
      </c>
      <c r="F127" s="499" t="s">
        <v>242</v>
      </c>
      <c r="G127" s="499" t="s">
        <v>56</v>
      </c>
      <c r="H127" s="499" t="s">
        <v>56</v>
      </c>
    </row>
    <row r="128" spans="1:8" ht="30" customHeight="1">
      <c r="A128" s="502"/>
      <c r="B128" s="503"/>
      <c r="C128" s="503"/>
      <c r="D128" s="499"/>
      <c r="E128" s="499"/>
      <c r="F128" s="499"/>
      <c r="G128" s="499"/>
      <c r="H128" s="499"/>
    </row>
    <row r="129" spans="1:8" ht="15" customHeight="1">
      <c r="A129" s="494">
        <v>1</v>
      </c>
      <c r="B129" s="494"/>
      <c r="C129" s="49">
        <v>2</v>
      </c>
      <c r="D129" s="50">
        <v>3</v>
      </c>
      <c r="E129" s="50">
        <v>4</v>
      </c>
      <c r="F129" s="50">
        <v>5</v>
      </c>
      <c r="G129" s="50" t="s">
        <v>57</v>
      </c>
      <c r="H129" s="50" t="s">
        <v>58</v>
      </c>
    </row>
    <row r="130" spans="1:8" ht="15" customHeight="1">
      <c r="A130" s="388">
        <v>652</v>
      </c>
      <c r="B130" s="370" t="s">
        <v>39</v>
      </c>
      <c r="C130" s="360">
        <f>C131</f>
        <v>602.92</v>
      </c>
      <c r="D130" s="360">
        <v>300</v>
      </c>
      <c r="E130" s="360">
        <v>300</v>
      </c>
      <c r="F130" s="360">
        <f>F131</f>
        <v>117.04</v>
      </c>
      <c r="G130" s="361">
        <f aca="true" t="shared" si="7" ref="G130:G139">F130/C130*100</f>
        <v>19.41219398925231</v>
      </c>
      <c r="H130" s="361">
        <f aca="true" t="shared" si="8" ref="H130:H139">F130/E130*100</f>
        <v>39.013333333333335</v>
      </c>
    </row>
    <row r="131" spans="1:8" ht="15" customHeight="1">
      <c r="A131" s="389">
        <v>6526</v>
      </c>
      <c r="B131" s="371" t="s">
        <v>185</v>
      </c>
      <c r="C131" s="322">
        <v>602.92</v>
      </c>
      <c r="D131" s="323"/>
      <c r="E131" s="323"/>
      <c r="F131" s="323">
        <v>117.04</v>
      </c>
      <c r="G131" s="8">
        <f t="shared" si="7"/>
        <v>19.41219398925231</v>
      </c>
      <c r="H131" s="8" t="e">
        <f t="shared" si="8"/>
        <v>#DIV/0!</v>
      </c>
    </row>
    <row r="132" spans="1:11" ht="30">
      <c r="A132" s="390">
        <v>71</v>
      </c>
      <c r="B132" s="380" t="s">
        <v>187</v>
      </c>
      <c r="C132" s="381">
        <f>C133</f>
        <v>0</v>
      </c>
      <c r="D132" s="381">
        <f aca="true" t="shared" si="9" ref="D132:F133">D133</f>
        <v>0</v>
      </c>
      <c r="E132" s="381">
        <f t="shared" si="9"/>
        <v>0</v>
      </c>
      <c r="F132" s="381">
        <f t="shared" si="9"/>
        <v>0</v>
      </c>
      <c r="G132" s="382" t="e">
        <f t="shared" si="7"/>
        <v>#DIV/0!</v>
      </c>
      <c r="H132" s="382" t="e">
        <f t="shared" si="8"/>
        <v>#DIV/0!</v>
      </c>
      <c r="K132" s="7"/>
    </row>
    <row r="133" spans="1:11" ht="30">
      <c r="A133" s="390">
        <v>711</v>
      </c>
      <c r="B133" s="380" t="s">
        <v>188</v>
      </c>
      <c r="C133" s="381">
        <f>C134</f>
        <v>0</v>
      </c>
      <c r="D133" s="381">
        <f t="shared" si="9"/>
        <v>0</v>
      </c>
      <c r="E133" s="381">
        <f t="shared" si="9"/>
        <v>0</v>
      </c>
      <c r="F133" s="381">
        <f t="shared" si="9"/>
        <v>0</v>
      </c>
      <c r="G133" s="382" t="e">
        <f t="shared" si="7"/>
        <v>#DIV/0!</v>
      </c>
      <c r="H133" s="382" t="e">
        <f t="shared" si="8"/>
        <v>#DIV/0!</v>
      </c>
      <c r="K133" s="7"/>
    </row>
    <row r="134" spans="1:11" ht="15">
      <c r="A134" s="391">
        <v>7111</v>
      </c>
      <c r="B134" s="392" t="s">
        <v>178</v>
      </c>
      <c r="C134" s="393"/>
      <c r="D134" s="393"/>
      <c r="E134" s="393"/>
      <c r="F134" s="393"/>
      <c r="G134" s="8" t="e">
        <f t="shared" si="7"/>
        <v>#DIV/0!</v>
      </c>
      <c r="H134" s="8" t="e">
        <f t="shared" si="8"/>
        <v>#DIV/0!</v>
      </c>
      <c r="K134" s="7"/>
    </row>
    <row r="135" spans="1:11" ht="30">
      <c r="A135" s="390">
        <v>72</v>
      </c>
      <c r="B135" s="380" t="s">
        <v>168</v>
      </c>
      <c r="C135" s="381">
        <f>C136</f>
        <v>200833.03</v>
      </c>
      <c r="D135" s="381">
        <f>D136</f>
        <v>111.35</v>
      </c>
      <c r="E135" s="381">
        <f>E136</f>
        <v>111.35</v>
      </c>
      <c r="F135" s="381">
        <f>F136</f>
        <v>111.35</v>
      </c>
      <c r="G135" s="382">
        <f t="shared" si="7"/>
        <v>0.055444067143736266</v>
      </c>
      <c r="H135" s="382">
        <f t="shared" si="8"/>
        <v>100</v>
      </c>
      <c r="K135" s="7"/>
    </row>
    <row r="136" spans="1:11" ht="15">
      <c r="A136" s="390">
        <v>721</v>
      </c>
      <c r="B136" s="380" t="s">
        <v>189</v>
      </c>
      <c r="C136" s="381">
        <f>C137+C138</f>
        <v>200833.03</v>
      </c>
      <c r="D136" s="381">
        <v>111.35</v>
      </c>
      <c r="E136" s="381">
        <v>111.35</v>
      </c>
      <c r="F136" s="381">
        <f>F137+F138</f>
        <v>111.35</v>
      </c>
      <c r="G136" s="382">
        <f t="shared" si="7"/>
        <v>0.055444067143736266</v>
      </c>
      <c r="H136" s="382">
        <f t="shared" si="8"/>
        <v>100</v>
      </c>
      <c r="K136" s="7"/>
    </row>
    <row r="137" spans="1:8" ht="15">
      <c r="A137" s="389">
        <v>7211</v>
      </c>
      <c r="B137" s="371" t="s">
        <v>160</v>
      </c>
      <c r="C137" s="322">
        <v>333.03</v>
      </c>
      <c r="D137" s="323"/>
      <c r="E137" s="323"/>
      <c r="F137" s="323">
        <v>111.35</v>
      </c>
      <c r="G137" s="8">
        <f t="shared" si="7"/>
        <v>33.43542623787647</v>
      </c>
      <c r="H137" s="8" t="e">
        <f t="shared" si="8"/>
        <v>#DIV/0!</v>
      </c>
    </row>
    <row r="138" spans="1:8" ht="15">
      <c r="A138" s="389">
        <v>7212</v>
      </c>
      <c r="B138" s="371" t="s">
        <v>161</v>
      </c>
      <c r="C138" s="322">
        <v>200500</v>
      </c>
      <c r="D138" s="323"/>
      <c r="E138" s="323"/>
      <c r="F138" s="323"/>
      <c r="G138" s="8">
        <f t="shared" si="7"/>
        <v>0</v>
      </c>
      <c r="H138" s="8" t="e">
        <f t="shared" si="8"/>
        <v>#DIV/0!</v>
      </c>
    </row>
    <row r="139" spans="1:8" ht="36" customHeight="1">
      <c r="A139" s="506" t="s">
        <v>166</v>
      </c>
      <c r="B139" s="506"/>
      <c r="C139" s="254">
        <f>C130+C132+C135</f>
        <v>201435.95</v>
      </c>
      <c r="D139" s="254">
        <f>D130+D132+D135</f>
        <v>411.35</v>
      </c>
      <c r="E139" s="254">
        <f>E130+E132+E135</f>
        <v>411.35</v>
      </c>
      <c r="F139" s="254">
        <f>F130+F132+F135</f>
        <v>228.39</v>
      </c>
      <c r="G139" s="102">
        <f t="shared" si="7"/>
        <v>0.11338095310196614</v>
      </c>
      <c r="H139" s="102">
        <f t="shared" si="8"/>
        <v>55.52206150480126</v>
      </c>
    </row>
    <row r="140" spans="1:8" ht="15">
      <c r="A140" s="64"/>
      <c r="B140" s="64"/>
      <c r="C140" s="256"/>
      <c r="D140" s="256"/>
      <c r="E140" s="256"/>
      <c r="F140" s="256"/>
      <c r="G140" s="120"/>
      <c r="H140" s="10"/>
    </row>
    <row r="141" spans="1:8" s="39" customFormat="1" ht="19.5">
      <c r="A141" s="515" t="s">
        <v>95</v>
      </c>
      <c r="B141" s="515"/>
      <c r="C141" s="257">
        <f>C13+C23+C41+C50+C60+C75+C85+C96+C118+C139+C106</f>
        <v>1656486.5100000002</v>
      </c>
      <c r="D141" s="257">
        <f>D13+D23+D41+D50+D60+D75+D85+D96+D118+D139+D106</f>
        <v>1711338.6400000001</v>
      </c>
      <c r="E141" s="257">
        <f>E13+E23+E41+E50+E60+E75+E85+E96+E118+E139+E106</f>
        <v>1711338.6400000001</v>
      </c>
      <c r="F141" s="257">
        <f>F13+F23+F41+F50+F60+F75+F85+F96+F118+F139+F106</f>
        <v>1685830.6700000002</v>
      </c>
      <c r="G141" s="121">
        <f>F141/C141*100</f>
        <v>101.77146990469606</v>
      </c>
      <c r="H141" s="102">
        <f>F141/E141*100</f>
        <v>98.5094726780668</v>
      </c>
    </row>
    <row r="142" spans="1:8" ht="15">
      <c r="A142" s="9"/>
      <c r="B142" s="9"/>
      <c r="C142" s="65"/>
      <c r="D142" s="65"/>
      <c r="E142" s="65"/>
      <c r="F142" s="65"/>
      <c r="G142" s="10"/>
      <c r="H142" s="10"/>
    </row>
    <row r="143" spans="1:8" ht="20.25">
      <c r="A143" s="518" t="s">
        <v>96</v>
      </c>
      <c r="B143" s="518"/>
      <c r="C143" s="518"/>
      <c r="D143" s="518"/>
      <c r="E143" s="518"/>
      <c r="F143" s="518"/>
      <c r="G143" s="518"/>
      <c r="H143" s="518"/>
    </row>
    <row r="144" spans="1:8" ht="18.75">
      <c r="A144" s="66"/>
      <c r="B144" s="66"/>
      <c r="C144" s="66"/>
      <c r="D144" s="66"/>
      <c r="E144" s="66"/>
      <c r="F144" s="66"/>
      <c r="G144" s="66"/>
      <c r="H144" s="66"/>
    </row>
    <row r="145" spans="1:8" ht="13.5" customHeight="1">
      <c r="A145" s="502" t="s">
        <v>27</v>
      </c>
      <c r="B145" s="503" t="s">
        <v>2</v>
      </c>
      <c r="C145" s="503" t="s">
        <v>241</v>
      </c>
      <c r="D145" s="499" t="s">
        <v>243</v>
      </c>
      <c r="E145" s="499" t="s">
        <v>224</v>
      </c>
      <c r="F145" s="499" t="s">
        <v>242</v>
      </c>
      <c r="G145" s="499" t="s">
        <v>56</v>
      </c>
      <c r="H145" s="499" t="s">
        <v>56</v>
      </c>
    </row>
    <row r="146" spans="1:8" ht="33.75" customHeight="1">
      <c r="A146" s="502"/>
      <c r="B146" s="503"/>
      <c r="C146" s="503"/>
      <c r="D146" s="499"/>
      <c r="E146" s="499"/>
      <c r="F146" s="499"/>
      <c r="G146" s="499"/>
      <c r="H146" s="499"/>
    </row>
    <row r="147" spans="1:8" ht="13.5" customHeight="1">
      <c r="A147" s="494">
        <v>1</v>
      </c>
      <c r="B147" s="494"/>
      <c r="C147" s="49">
        <v>2</v>
      </c>
      <c r="D147" s="50">
        <v>3</v>
      </c>
      <c r="E147" s="50">
        <v>4</v>
      </c>
      <c r="F147" s="50">
        <v>5</v>
      </c>
      <c r="G147" s="50" t="s">
        <v>57</v>
      </c>
      <c r="H147" s="50" t="s">
        <v>58</v>
      </c>
    </row>
    <row r="148" spans="1:8" ht="15">
      <c r="A148" s="394">
        <v>111</v>
      </c>
      <c r="B148" s="395" t="s">
        <v>219</v>
      </c>
      <c r="C148" s="396">
        <f>C13</f>
        <v>7059.88</v>
      </c>
      <c r="D148" s="396">
        <f>D13</f>
        <v>14373.46</v>
      </c>
      <c r="E148" s="396">
        <f>E13</f>
        <v>14373.46</v>
      </c>
      <c r="F148" s="396">
        <f>F13</f>
        <v>14571.46</v>
      </c>
      <c r="G148" s="8">
        <f aca="true" t="shared" si="10" ref="G148:G159">F148/C148*100</f>
        <v>206.39812574717982</v>
      </c>
      <c r="H148" s="8">
        <f aca="true" t="shared" si="11" ref="H148:H159">F148/E148*100</f>
        <v>101.37753888068704</v>
      </c>
    </row>
    <row r="149" spans="1:8" ht="15">
      <c r="A149" s="394">
        <v>116</v>
      </c>
      <c r="B149" s="395" t="s">
        <v>218</v>
      </c>
      <c r="C149" s="396">
        <f>C23</f>
        <v>1946.01</v>
      </c>
      <c r="D149" s="396">
        <f>D23</f>
        <v>1701.42</v>
      </c>
      <c r="E149" s="396">
        <f>E23</f>
        <v>1701.42</v>
      </c>
      <c r="F149" s="396">
        <f>F23</f>
        <v>1701.42</v>
      </c>
      <c r="G149" s="8">
        <f t="shared" si="10"/>
        <v>87.43120538948926</v>
      </c>
      <c r="H149" s="8">
        <f t="shared" si="11"/>
        <v>100</v>
      </c>
    </row>
    <row r="150" spans="1:8" ht="15">
      <c r="A150" s="394">
        <v>321</v>
      </c>
      <c r="B150" s="395" t="s">
        <v>97</v>
      </c>
      <c r="C150" s="396">
        <f>C41</f>
        <v>6716.13</v>
      </c>
      <c r="D150" s="396">
        <f>D41</f>
        <v>8938.5</v>
      </c>
      <c r="E150" s="396">
        <f>E41</f>
        <v>8938.5</v>
      </c>
      <c r="F150" s="396">
        <f>F41</f>
        <v>9969.19</v>
      </c>
      <c r="G150" s="8">
        <f t="shared" si="10"/>
        <v>148.4365252012692</v>
      </c>
      <c r="H150" s="8">
        <f t="shared" si="11"/>
        <v>111.53090563293617</v>
      </c>
    </row>
    <row r="151" spans="1:8" ht="15">
      <c r="A151" s="394">
        <v>431</v>
      </c>
      <c r="B151" s="395" t="s">
        <v>47</v>
      </c>
      <c r="C151" s="396">
        <f>C50</f>
        <v>106506.33</v>
      </c>
      <c r="D151" s="396">
        <f>D50</f>
        <v>90400.83</v>
      </c>
      <c r="E151" s="396">
        <f>E50</f>
        <v>90400.83</v>
      </c>
      <c r="F151" s="396">
        <f>F50</f>
        <v>84349.96</v>
      </c>
      <c r="G151" s="8">
        <f t="shared" si="10"/>
        <v>79.19713316570011</v>
      </c>
      <c r="H151" s="8">
        <f t="shared" si="11"/>
        <v>93.30662118920812</v>
      </c>
    </row>
    <row r="152" spans="1:8" ht="15">
      <c r="A152" s="394">
        <v>441</v>
      </c>
      <c r="B152" s="395" t="s">
        <v>214</v>
      </c>
      <c r="C152" s="396">
        <f>C60</f>
        <v>96280.43</v>
      </c>
      <c r="D152" s="396">
        <f>D60</f>
        <v>105329.88</v>
      </c>
      <c r="E152" s="396">
        <f>E60</f>
        <v>105329.88</v>
      </c>
      <c r="F152" s="396">
        <f>F60</f>
        <v>97826.54</v>
      </c>
      <c r="G152" s="8">
        <f t="shared" si="10"/>
        <v>101.60584035613466</v>
      </c>
      <c r="H152" s="8">
        <f t="shared" si="11"/>
        <v>92.8763424016053</v>
      </c>
    </row>
    <row r="153" spans="1:8" ht="15">
      <c r="A153" s="394">
        <v>512</v>
      </c>
      <c r="B153" s="395" t="s">
        <v>269</v>
      </c>
      <c r="C153" s="396">
        <f>C85</f>
        <v>889.62</v>
      </c>
      <c r="D153" s="396">
        <f>D85</f>
        <v>897.95</v>
      </c>
      <c r="E153" s="396">
        <f>E85</f>
        <v>897.95</v>
      </c>
      <c r="F153" s="396">
        <f>F85</f>
        <v>1601.45</v>
      </c>
      <c r="G153" s="8">
        <f t="shared" si="10"/>
        <v>180.01506261100246</v>
      </c>
      <c r="H153" s="8">
        <f t="shared" si="11"/>
        <v>178.34511943872153</v>
      </c>
    </row>
    <row r="154" spans="1:8" ht="15">
      <c r="A154" s="394">
        <v>515</v>
      </c>
      <c r="B154" s="395" t="s">
        <v>270</v>
      </c>
      <c r="C154" s="396">
        <f>C96</f>
        <v>9187.86</v>
      </c>
      <c r="D154" s="396">
        <f>D96</f>
        <v>9825.19</v>
      </c>
      <c r="E154" s="396">
        <f>E96</f>
        <v>9825.19</v>
      </c>
      <c r="F154" s="396">
        <f>F96</f>
        <v>9089.96</v>
      </c>
      <c r="G154" s="8">
        <f t="shared" si="10"/>
        <v>98.93446352034096</v>
      </c>
      <c r="H154" s="8">
        <f t="shared" si="11"/>
        <v>92.5168877141307</v>
      </c>
    </row>
    <row r="155" spans="1:8" ht="15">
      <c r="A155" s="394">
        <v>521</v>
      </c>
      <c r="B155" s="395" t="s">
        <v>1</v>
      </c>
      <c r="C155" s="396">
        <f>C75</f>
        <v>1226464.3</v>
      </c>
      <c r="D155" s="396">
        <f>D75</f>
        <v>1478483.99</v>
      </c>
      <c r="E155" s="396">
        <f>E75</f>
        <v>1478483.99</v>
      </c>
      <c r="F155" s="396">
        <f>F75</f>
        <v>1464736.8800000001</v>
      </c>
      <c r="G155" s="8">
        <f t="shared" si="10"/>
        <v>119.42760013479399</v>
      </c>
      <c r="H155" s="8">
        <f t="shared" si="11"/>
        <v>99.07018878168576</v>
      </c>
    </row>
    <row r="156" spans="1:8" ht="15">
      <c r="A156" s="394">
        <v>581</v>
      </c>
      <c r="B156" s="395" t="s">
        <v>244</v>
      </c>
      <c r="C156" s="396">
        <f>C106</f>
        <v>0</v>
      </c>
      <c r="D156" s="396">
        <f>D106</f>
        <v>976.07</v>
      </c>
      <c r="E156" s="396">
        <f>E106</f>
        <v>976.07</v>
      </c>
      <c r="F156" s="396">
        <f>F106</f>
        <v>976.07</v>
      </c>
      <c r="G156" s="8" t="e">
        <f t="shared" si="10"/>
        <v>#DIV/0!</v>
      </c>
      <c r="H156" s="8">
        <f t="shared" si="11"/>
        <v>100</v>
      </c>
    </row>
    <row r="157" spans="1:8" ht="15">
      <c r="A157" s="394">
        <v>621</v>
      </c>
      <c r="B157" s="395" t="s">
        <v>245</v>
      </c>
      <c r="C157" s="396">
        <f>C118</f>
        <v>0</v>
      </c>
      <c r="D157" s="396">
        <f>D118</f>
        <v>0</v>
      </c>
      <c r="E157" s="396">
        <f>E118</f>
        <v>0</v>
      </c>
      <c r="F157" s="396">
        <f>F118</f>
        <v>779.35</v>
      </c>
      <c r="G157" s="8" t="e">
        <f t="shared" si="10"/>
        <v>#DIV/0!</v>
      </c>
      <c r="H157" s="8" t="e">
        <f t="shared" si="11"/>
        <v>#DIV/0!</v>
      </c>
    </row>
    <row r="158" spans="1:9" ht="30">
      <c r="A158" s="394">
        <v>731</v>
      </c>
      <c r="B158" s="397" t="s">
        <v>167</v>
      </c>
      <c r="C158" s="396">
        <f>C139</f>
        <v>201435.95</v>
      </c>
      <c r="D158" s="396">
        <f>D139</f>
        <v>411.35</v>
      </c>
      <c r="E158" s="396">
        <f>E139</f>
        <v>411.35</v>
      </c>
      <c r="F158" s="396">
        <f>F139</f>
        <v>228.39</v>
      </c>
      <c r="G158" s="8">
        <f t="shared" si="10"/>
        <v>0.11338095310196614</v>
      </c>
      <c r="H158" s="8">
        <f t="shared" si="11"/>
        <v>55.52206150480126</v>
      </c>
      <c r="I158" s="122"/>
    </row>
    <row r="159" spans="1:8" ht="15">
      <c r="A159" s="394"/>
      <c r="B159" s="395" t="s">
        <v>98</v>
      </c>
      <c r="C159" s="396">
        <f>SUM(C148:C158)</f>
        <v>1656486.51</v>
      </c>
      <c r="D159" s="396">
        <f>SUM(D148:D158)</f>
        <v>1711338.6400000001</v>
      </c>
      <c r="E159" s="396">
        <f>SUM(E148:E158)</f>
        <v>1711338.6400000001</v>
      </c>
      <c r="F159" s="396">
        <f>SUM(F148:F158)</f>
        <v>1685830.6700000002</v>
      </c>
      <c r="G159" s="8">
        <f t="shared" si="10"/>
        <v>101.77146990469606</v>
      </c>
      <c r="H159" s="8">
        <f t="shared" si="11"/>
        <v>98.5094726780668</v>
      </c>
    </row>
    <row r="160" spans="1:8" ht="20.25">
      <c r="A160" s="509" t="s">
        <v>52</v>
      </c>
      <c r="B160" s="509"/>
      <c r="C160" s="509"/>
      <c r="D160" s="509"/>
      <c r="E160" s="509"/>
      <c r="F160" s="509"/>
      <c r="G160" s="509"/>
      <c r="H160" s="10"/>
    </row>
    <row r="161" spans="1:8" ht="15.75" customHeight="1">
      <c r="A161" s="9"/>
      <c r="B161" s="9"/>
      <c r="C161" s="9"/>
      <c r="D161" s="9"/>
      <c r="E161" s="9"/>
      <c r="F161" s="9"/>
      <c r="G161" s="9"/>
      <c r="H161" s="10"/>
    </row>
    <row r="162" spans="1:7" s="58" customFormat="1" ht="15">
      <c r="A162" s="105" t="s">
        <v>170</v>
      </c>
      <c r="B162" s="106"/>
      <c r="C162" s="60"/>
      <c r="D162" s="61"/>
      <c r="E162" s="61"/>
      <c r="F162" s="61"/>
      <c r="G162" s="61"/>
    </row>
    <row r="163" spans="1:8" ht="13.5" customHeight="1">
      <c r="A163" s="502" t="s">
        <v>27</v>
      </c>
      <c r="B163" s="503" t="s">
        <v>2</v>
      </c>
      <c r="C163" s="503" t="s">
        <v>241</v>
      </c>
      <c r="D163" s="499" t="s">
        <v>243</v>
      </c>
      <c r="E163" s="499" t="s">
        <v>224</v>
      </c>
      <c r="F163" s="499" t="s">
        <v>242</v>
      </c>
      <c r="G163" s="499" t="s">
        <v>56</v>
      </c>
      <c r="H163" s="499" t="s">
        <v>56</v>
      </c>
    </row>
    <row r="164" spans="1:8" ht="30.75" customHeight="1">
      <c r="A164" s="502"/>
      <c r="B164" s="503"/>
      <c r="C164" s="503"/>
      <c r="D164" s="499"/>
      <c r="E164" s="499"/>
      <c r="F164" s="499"/>
      <c r="G164" s="499"/>
      <c r="H164" s="499"/>
    </row>
    <row r="165" spans="1:8" s="51" customFormat="1" ht="12">
      <c r="A165" s="494">
        <v>1</v>
      </c>
      <c r="B165" s="494"/>
      <c r="C165" s="49">
        <v>2</v>
      </c>
      <c r="D165" s="50">
        <v>3</v>
      </c>
      <c r="E165" s="50">
        <v>4</v>
      </c>
      <c r="F165" s="50">
        <v>5</v>
      </c>
      <c r="G165" s="50" t="s">
        <v>57</v>
      </c>
      <c r="H165" s="50" t="s">
        <v>58</v>
      </c>
    </row>
    <row r="166" spans="1:8" ht="15">
      <c r="A166" s="398">
        <v>922</v>
      </c>
      <c r="B166" s="399" t="s">
        <v>37</v>
      </c>
      <c r="C166" s="336">
        <f>SUM(C167)</f>
        <v>1022.9</v>
      </c>
      <c r="D166" s="336">
        <f>SUM(D167)</f>
        <v>1234.16</v>
      </c>
      <c r="E166" s="336">
        <f>SUM(E167)</f>
        <v>1234.16</v>
      </c>
      <c r="F166" s="336">
        <f>SUM(F167)</f>
        <v>1234.16</v>
      </c>
      <c r="G166" s="8">
        <f>F166/C166*100</f>
        <v>120.65304526346662</v>
      </c>
      <c r="H166" s="8">
        <f>F166/E166*100</f>
        <v>100</v>
      </c>
    </row>
    <row r="167" spans="1:16" s="11" customFormat="1" ht="15">
      <c r="A167" s="320">
        <v>92211</v>
      </c>
      <c r="B167" s="371" t="s">
        <v>38</v>
      </c>
      <c r="C167" s="322">
        <v>1022.9</v>
      </c>
      <c r="D167" s="400">
        <v>1234.16</v>
      </c>
      <c r="E167" s="400">
        <v>1234.16</v>
      </c>
      <c r="F167" s="400">
        <v>1234.16</v>
      </c>
      <c r="G167" s="8">
        <f>F167/C167*100</f>
        <v>120.65304526346662</v>
      </c>
      <c r="H167" s="8">
        <f>F167/E167*100</f>
        <v>100</v>
      </c>
      <c r="I167" s="10"/>
      <c r="J167" s="10"/>
      <c r="K167" s="10"/>
      <c r="L167" s="10"/>
      <c r="M167" s="10"/>
      <c r="P167" s="17"/>
    </row>
    <row r="168" spans="1:16" s="11" customFormat="1" ht="24.75" customHeight="1">
      <c r="A168" s="514" t="s">
        <v>40</v>
      </c>
      <c r="B168" s="514"/>
      <c r="C168" s="254">
        <f>C166</f>
        <v>1022.9</v>
      </c>
      <c r="D168" s="254">
        <f>D166</f>
        <v>1234.16</v>
      </c>
      <c r="E168" s="254">
        <f>E166</f>
        <v>1234.16</v>
      </c>
      <c r="F168" s="254">
        <f>F166</f>
        <v>1234.16</v>
      </c>
      <c r="G168" s="102">
        <f>F168/C168*100</f>
        <v>120.65304526346662</v>
      </c>
      <c r="H168" s="102">
        <f>F168/E168*100</f>
        <v>100</v>
      </c>
      <c r="I168" s="10"/>
      <c r="J168" s="10"/>
      <c r="K168" s="10"/>
      <c r="L168" s="10"/>
      <c r="M168" s="10"/>
      <c r="P168" s="17"/>
    </row>
    <row r="169" spans="1:16" s="11" customFormat="1" ht="24.75" customHeight="1">
      <c r="A169" s="129"/>
      <c r="B169" s="129"/>
      <c r="C169" s="119"/>
      <c r="D169" s="119"/>
      <c r="E169" s="119"/>
      <c r="F169" s="119"/>
      <c r="G169" s="119"/>
      <c r="H169" s="119"/>
      <c r="I169" s="10"/>
      <c r="J169" s="10"/>
      <c r="K169" s="10"/>
      <c r="L169" s="10"/>
      <c r="M169" s="10"/>
      <c r="P169" s="17"/>
    </row>
    <row r="170" spans="1:16" s="11" customFormat="1" ht="24.75" customHeight="1">
      <c r="A170" s="129"/>
      <c r="B170" s="129"/>
      <c r="C170" s="119"/>
      <c r="D170" s="119"/>
      <c r="E170" s="119"/>
      <c r="F170" s="119"/>
      <c r="G170" s="119"/>
      <c r="H170" s="119"/>
      <c r="I170" s="10"/>
      <c r="J170" s="10"/>
      <c r="K170" s="10"/>
      <c r="L170" s="10"/>
      <c r="M170" s="10"/>
      <c r="P170" s="17"/>
    </row>
    <row r="171" spans="1:16" s="11" customFormat="1" ht="24.75" customHeight="1">
      <c r="A171" s="105" t="s">
        <v>181</v>
      </c>
      <c r="B171" s="106"/>
      <c r="C171" s="60"/>
      <c r="D171" s="61"/>
      <c r="E171" s="61"/>
      <c r="F171" s="61"/>
      <c r="G171" s="61"/>
      <c r="H171" s="58"/>
      <c r="I171" s="10"/>
      <c r="J171" s="10"/>
      <c r="K171" s="10"/>
      <c r="L171" s="10"/>
      <c r="M171" s="10"/>
      <c r="P171" s="17"/>
    </row>
    <row r="172" spans="1:16" s="11" customFormat="1" ht="24.75" customHeight="1">
      <c r="A172" s="502" t="s">
        <v>27</v>
      </c>
      <c r="B172" s="503" t="s">
        <v>2</v>
      </c>
      <c r="C172" s="503" t="s">
        <v>241</v>
      </c>
      <c r="D172" s="499" t="s">
        <v>243</v>
      </c>
      <c r="E172" s="499" t="s">
        <v>224</v>
      </c>
      <c r="F172" s="499" t="s">
        <v>242</v>
      </c>
      <c r="G172" s="499" t="s">
        <v>56</v>
      </c>
      <c r="H172" s="499" t="s">
        <v>56</v>
      </c>
      <c r="I172" s="10"/>
      <c r="J172" s="10"/>
      <c r="K172" s="10"/>
      <c r="L172" s="10"/>
      <c r="M172" s="10"/>
      <c r="P172" s="17"/>
    </row>
    <row r="173" spans="1:16" s="11" customFormat="1" ht="24.75" customHeight="1">
      <c r="A173" s="502"/>
      <c r="B173" s="503"/>
      <c r="C173" s="503"/>
      <c r="D173" s="499"/>
      <c r="E173" s="499"/>
      <c r="F173" s="499"/>
      <c r="G173" s="499"/>
      <c r="H173" s="499"/>
      <c r="I173" s="10"/>
      <c r="J173" s="10"/>
      <c r="K173" s="10"/>
      <c r="L173" s="10"/>
      <c r="M173" s="10"/>
      <c r="P173" s="17"/>
    </row>
    <row r="174" spans="1:16" s="11" customFormat="1" ht="24.75" customHeight="1">
      <c r="A174" s="494">
        <v>1</v>
      </c>
      <c r="B174" s="494"/>
      <c r="C174" s="49">
        <v>2</v>
      </c>
      <c r="D174" s="50">
        <v>3</v>
      </c>
      <c r="E174" s="50">
        <v>4</v>
      </c>
      <c r="F174" s="50">
        <v>5</v>
      </c>
      <c r="G174" s="50" t="s">
        <v>57</v>
      </c>
      <c r="H174" s="50" t="s">
        <v>58</v>
      </c>
      <c r="I174" s="10"/>
      <c r="J174" s="10"/>
      <c r="K174" s="10"/>
      <c r="L174" s="10"/>
      <c r="M174" s="10"/>
      <c r="P174" s="17"/>
    </row>
    <row r="175" spans="1:16" s="11" customFormat="1" ht="24.75" customHeight="1">
      <c r="A175" s="398">
        <v>922</v>
      </c>
      <c r="B175" s="399" t="s">
        <v>37</v>
      </c>
      <c r="C175" s="336">
        <f>SUM(C176)</f>
        <v>17754.85</v>
      </c>
      <c r="D175" s="336">
        <f>SUM(D176)</f>
        <v>201783.43</v>
      </c>
      <c r="E175" s="336">
        <f>SUM(E176)</f>
        <v>201783.43</v>
      </c>
      <c r="F175" s="336">
        <f>SUM(F176)</f>
        <v>201783.43</v>
      </c>
      <c r="G175" s="8">
        <f>F175/C175*100</f>
        <v>1136.4975203958356</v>
      </c>
      <c r="H175" s="8">
        <f>F175/E175*100</f>
        <v>100</v>
      </c>
      <c r="I175" s="10"/>
      <c r="J175" s="10"/>
      <c r="K175" s="10"/>
      <c r="L175" s="10"/>
      <c r="M175" s="10"/>
      <c r="P175" s="17"/>
    </row>
    <row r="176" spans="1:16" s="11" customFormat="1" ht="24.75" customHeight="1">
      <c r="A176" s="320">
        <v>92212</v>
      </c>
      <c r="B176" s="371" t="s">
        <v>169</v>
      </c>
      <c r="C176" s="322">
        <v>17754.85</v>
      </c>
      <c r="D176" s="400">
        <v>201783.43</v>
      </c>
      <c r="E176" s="400">
        <v>201783.43</v>
      </c>
      <c r="F176" s="400">
        <v>201783.43</v>
      </c>
      <c r="G176" s="8">
        <f>F176/C176*100</f>
        <v>1136.4975203958356</v>
      </c>
      <c r="H176" s="8">
        <f>F176/E176*100</f>
        <v>100</v>
      </c>
      <c r="I176" s="10"/>
      <c r="J176" s="10"/>
      <c r="K176" s="10"/>
      <c r="L176" s="10"/>
      <c r="M176" s="10"/>
      <c r="P176" s="17"/>
    </row>
    <row r="177" spans="1:16" s="11" customFormat="1" ht="24.75" customHeight="1">
      <c r="A177" s="514" t="s">
        <v>40</v>
      </c>
      <c r="B177" s="514"/>
      <c r="C177" s="254">
        <f>C175</f>
        <v>17754.85</v>
      </c>
      <c r="D177" s="254">
        <f>D175</f>
        <v>201783.43</v>
      </c>
      <c r="E177" s="254">
        <f>E175</f>
        <v>201783.43</v>
      </c>
      <c r="F177" s="254">
        <f>F175</f>
        <v>201783.43</v>
      </c>
      <c r="G177" s="102">
        <f>F177/C177*100</f>
        <v>1136.4975203958356</v>
      </c>
      <c r="H177" s="102">
        <f>F177/E177*100</f>
        <v>100</v>
      </c>
      <c r="I177" s="10"/>
      <c r="J177" s="10"/>
      <c r="K177" s="10"/>
      <c r="L177" s="10"/>
      <c r="M177" s="10"/>
      <c r="P177" s="17"/>
    </row>
    <row r="178" spans="1:16" s="11" customFormat="1" ht="15.75" customHeight="1">
      <c r="A178" s="35"/>
      <c r="B178" s="35"/>
      <c r="C178" s="35"/>
      <c r="D178" s="10"/>
      <c r="E178" s="10"/>
      <c r="F178" s="10"/>
      <c r="G178" s="10"/>
      <c r="H178" s="3"/>
      <c r="I178" s="10"/>
      <c r="J178" s="10"/>
      <c r="K178" s="10"/>
      <c r="L178" s="10"/>
      <c r="M178" s="10"/>
      <c r="P178" s="17"/>
    </row>
    <row r="179" spans="1:16" s="31" customFormat="1" ht="15">
      <c r="A179" s="105" t="s">
        <v>171</v>
      </c>
      <c r="B179" s="106"/>
      <c r="C179" s="60"/>
      <c r="D179" s="61"/>
      <c r="E179" s="61"/>
      <c r="F179" s="61"/>
      <c r="G179" s="61"/>
      <c r="H179" s="58"/>
      <c r="I179" s="10"/>
      <c r="J179" s="10"/>
      <c r="K179" s="10"/>
      <c r="L179" s="10"/>
      <c r="M179" s="10"/>
      <c r="P179" s="57"/>
    </row>
    <row r="180" spans="1:16" s="11" customFormat="1" ht="14.25" customHeight="1">
      <c r="A180" s="502" t="s">
        <v>27</v>
      </c>
      <c r="B180" s="503" t="s">
        <v>2</v>
      </c>
      <c r="C180" s="503" t="s">
        <v>241</v>
      </c>
      <c r="D180" s="499" t="s">
        <v>243</v>
      </c>
      <c r="E180" s="499" t="s">
        <v>224</v>
      </c>
      <c r="F180" s="499" t="s">
        <v>242</v>
      </c>
      <c r="G180" s="499" t="s">
        <v>56</v>
      </c>
      <c r="H180" s="499" t="s">
        <v>56</v>
      </c>
      <c r="I180" s="10"/>
      <c r="J180" s="10"/>
      <c r="K180" s="10"/>
      <c r="L180" s="10"/>
      <c r="M180" s="10"/>
      <c r="P180" s="17"/>
    </row>
    <row r="181" spans="1:16" s="11" customFormat="1" ht="30" customHeight="1">
      <c r="A181" s="502"/>
      <c r="B181" s="503"/>
      <c r="C181" s="503"/>
      <c r="D181" s="499"/>
      <c r="E181" s="499"/>
      <c r="F181" s="499"/>
      <c r="G181" s="499"/>
      <c r="H181" s="499"/>
      <c r="I181" s="10"/>
      <c r="J181" s="10"/>
      <c r="K181" s="10"/>
      <c r="L181" s="10"/>
      <c r="M181" s="10"/>
      <c r="P181" s="17"/>
    </row>
    <row r="182" spans="1:16" s="55" customFormat="1" ht="12">
      <c r="A182" s="494">
        <v>1</v>
      </c>
      <c r="B182" s="494"/>
      <c r="C182" s="49">
        <v>2</v>
      </c>
      <c r="D182" s="50">
        <v>3</v>
      </c>
      <c r="E182" s="50">
        <v>4</v>
      </c>
      <c r="F182" s="50">
        <v>5</v>
      </c>
      <c r="G182" s="50" t="s">
        <v>57</v>
      </c>
      <c r="H182" s="50" t="s">
        <v>58</v>
      </c>
      <c r="I182" s="54"/>
      <c r="J182" s="54"/>
      <c r="K182" s="54"/>
      <c r="L182" s="54"/>
      <c r="M182" s="54"/>
      <c r="P182" s="56"/>
    </row>
    <row r="183" spans="1:16" s="11" customFormat="1" ht="15.75" customHeight="1">
      <c r="A183" s="398">
        <v>922</v>
      </c>
      <c r="B183" s="399" t="s">
        <v>37</v>
      </c>
      <c r="C183" s="336">
        <f>SUM(C184)</f>
        <v>3591.77</v>
      </c>
      <c r="D183" s="336">
        <f>SUM(D184)</f>
        <v>5850.25</v>
      </c>
      <c r="E183" s="336">
        <f>SUM(E184)</f>
        <v>5850.25</v>
      </c>
      <c r="F183" s="336">
        <f>SUM(F184)</f>
        <v>5850.25</v>
      </c>
      <c r="G183" s="8">
        <f>F183/C183*100</f>
        <v>162.87930463253494</v>
      </c>
      <c r="H183" s="8">
        <f>F183/E183*100</f>
        <v>100</v>
      </c>
      <c r="I183" s="10"/>
      <c r="J183" s="10"/>
      <c r="K183" s="10"/>
      <c r="L183" s="10"/>
      <c r="M183" s="10"/>
      <c r="P183" s="17"/>
    </row>
    <row r="184" spans="1:16" s="11" customFormat="1" ht="15">
      <c r="A184" s="320">
        <v>92211</v>
      </c>
      <c r="B184" s="371" t="s">
        <v>38</v>
      </c>
      <c r="C184" s="322">
        <v>3591.77</v>
      </c>
      <c r="D184" s="400">
        <v>5850.25</v>
      </c>
      <c r="E184" s="400">
        <v>5850.25</v>
      </c>
      <c r="F184" s="400">
        <v>5850.25</v>
      </c>
      <c r="G184" s="8">
        <f>F184/C184*100</f>
        <v>162.87930463253494</v>
      </c>
      <c r="H184" s="8">
        <f>F184/E184*100</f>
        <v>100</v>
      </c>
      <c r="I184" s="10"/>
      <c r="J184" s="10"/>
      <c r="K184" s="10"/>
      <c r="L184" s="10"/>
      <c r="M184" s="10"/>
      <c r="P184" s="17"/>
    </row>
    <row r="185" spans="1:16" s="11" customFormat="1" ht="30.75" customHeight="1">
      <c r="A185" s="514" t="s">
        <v>41</v>
      </c>
      <c r="B185" s="514"/>
      <c r="C185" s="254">
        <f>C183</f>
        <v>3591.77</v>
      </c>
      <c r="D185" s="254">
        <f>D183</f>
        <v>5850.25</v>
      </c>
      <c r="E185" s="254">
        <f>E183</f>
        <v>5850.25</v>
      </c>
      <c r="F185" s="254">
        <f>F183</f>
        <v>5850.25</v>
      </c>
      <c r="G185" s="102">
        <f>F185/C185*100</f>
        <v>162.87930463253494</v>
      </c>
      <c r="H185" s="102">
        <f>F185/E185*100</f>
        <v>100</v>
      </c>
      <c r="I185" s="10"/>
      <c r="J185" s="10"/>
      <c r="K185" s="10"/>
      <c r="L185" s="10"/>
      <c r="M185" s="10"/>
      <c r="P185" s="17"/>
    </row>
    <row r="186" spans="1:16" s="11" customFormat="1" ht="15">
      <c r="A186" s="9"/>
      <c r="B186" s="9"/>
      <c r="C186" s="9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P186" s="17"/>
    </row>
    <row r="187" spans="1:8" s="58" customFormat="1" ht="15">
      <c r="A187" s="105" t="s">
        <v>172</v>
      </c>
      <c r="B187" s="106"/>
      <c r="C187" s="60"/>
      <c r="D187" s="61"/>
      <c r="E187" s="61"/>
      <c r="F187" s="61"/>
      <c r="G187" s="61"/>
      <c r="H187" s="10"/>
    </row>
    <row r="188" spans="1:8" ht="14.25" customHeight="1">
      <c r="A188" s="502" t="s">
        <v>27</v>
      </c>
      <c r="B188" s="503" t="s">
        <v>2</v>
      </c>
      <c r="C188" s="503" t="s">
        <v>241</v>
      </c>
      <c r="D188" s="499" t="s">
        <v>243</v>
      </c>
      <c r="E188" s="499" t="s">
        <v>224</v>
      </c>
      <c r="F188" s="499" t="s">
        <v>242</v>
      </c>
      <c r="G188" s="499" t="s">
        <v>56</v>
      </c>
      <c r="H188" s="499" t="s">
        <v>56</v>
      </c>
    </row>
    <row r="189" spans="1:8" ht="28.5" customHeight="1">
      <c r="A189" s="502"/>
      <c r="B189" s="503"/>
      <c r="C189" s="503"/>
      <c r="D189" s="499"/>
      <c r="E189" s="499"/>
      <c r="F189" s="499"/>
      <c r="G189" s="499"/>
      <c r="H189" s="499"/>
    </row>
    <row r="190" spans="1:8" s="51" customFormat="1" ht="12">
      <c r="A190" s="494">
        <v>1</v>
      </c>
      <c r="B190" s="494"/>
      <c r="C190" s="49">
        <v>2</v>
      </c>
      <c r="D190" s="50">
        <v>3</v>
      </c>
      <c r="E190" s="50">
        <v>4</v>
      </c>
      <c r="F190" s="50">
        <v>5</v>
      </c>
      <c r="G190" s="50" t="s">
        <v>57</v>
      </c>
      <c r="H190" s="50" t="s">
        <v>58</v>
      </c>
    </row>
    <row r="191" spans="1:16" ht="18.75" customHeight="1">
      <c r="A191" s="398">
        <v>922</v>
      </c>
      <c r="B191" s="399" t="s">
        <v>37</v>
      </c>
      <c r="C191" s="336">
        <f>SUM(C192)</f>
        <v>2557.45</v>
      </c>
      <c r="D191" s="336">
        <f>SUM(D192)</f>
        <v>3410.25</v>
      </c>
      <c r="E191" s="336">
        <f>SUM(E192)</f>
        <v>3410.25</v>
      </c>
      <c r="F191" s="336">
        <f>SUM(F192)</f>
        <v>3410.25</v>
      </c>
      <c r="G191" s="8">
        <f aca="true" t="shared" si="12" ref="G191:G197">F191/C191*100</f>
        <v>133.34571545875775</v>
      </c>
      <c r="H191" s="8">
        <f aca="true" t="shared" si="13" ref="H191:H197">F191/E191*100</f>
        <v>100</v>
      </c>
      <c r="I191" s="21"/>
      <c r="J191" s="21"/>
      <c r="K191" s="22"/>
      <c r="L191" s="23"/>
      <c r="N191" s="22"/>
      <c r="O191" s="22"/>
      <c r="P191" s="22"/>
    </row>
    <row r="192" spans="1:16" ht="18.75" customHeight="1">
      <c r="A192" s="320">
        <v>92211</v>
      </c>
      <c r="B192" s="371" t="s">
        <v>38</v>
      </c>
      <c r="C192" s="322">
        <v>2557.45</v>
      </c>
      <c r="D192" s="400">
        <v>3410.25</v>
      </c>
      <c r="E192" s="400">
        <v>3410.25</v>
      </c>
      <c r="F192" s="400">
        <v>3410.25</v>
      </c>
      <c r="G192" s="8">
        <f t="shared" si="12"/>
        <v>133.34571545875775</v>
      </c>
      <c r="H192" s="8">
        <f t="shared" si="13"/>
        <v>100</v>
      </c>
      <c r="I192" s="21"/>
      <c r="J192" s="21"/>
      <c r="K192" s="22"/>
      <c r="L192" s="23"/>
      <c r="N192" s="22"/>
      <c r="O192" s="22"/>
      <c r="P192" s="22"/>
    </row>
    <row r="193" spans="1:11" s="24" customFormat="1" ht="20.25" customHeight="1">
      <c r="A193" s="521" t="s">
        <v>30</v>
      </c>
      <c r="B193" s="521"/>
      <c r="C193" s="254">
        <f>C191</f>
        <v>2557.45</v>
      </c>
      <c r="D193" s="254">
        <f>D191</f>
        <v>3410.25</v>
      </c>
      <c r="E193" s="254">
        <f>E191</f>
        <v>3410.25</v>
      </c>
      <c r="F193" s="254">
        <f>F191</f>
        <v>3410.25</v>
      </c>
      <c r="G193" s="102">
        <f t="shared" si="12"/>
        <v>133.34571545875775</v>
      </c>
      <c r="H193" s="102">
        <f t="shared" si="13"/>
        <v>100</v>
      </c>
      <c r="I193" s="25"/>
      <c r="J193" s="25"/>
      <c r="K193" s="25"/>
    </row>
    <row r="194" spans="1:8" s="24" customFormat="1" ht="15">
      <c r="A194" s="9"/>
      <c r="B194" s="9"/>
      <c r="C194" s="9"/>
      <c r="D194" s="10"/>
      <c r="E194" s="10"/>
      <c r="F194" s="10"/>
      <c r="G194" s="67"/>
      <c r="H194" s="10"/>
    </row>
    <row r="195" spans="1:8" s="24" customFormat="1" ht="19.5">
      <c r="A195" s="515" t="s">
        <v>43</v>
      </c>
      <c r="B195" s="515"/>
      <c r="C195" s="260">
        <f>SUM(C13,C41,C60,C96,C139,C23,C50,C75,C106,C118,C85)</f>
        <v>1656486.5100000002</v>
      </c>
      <c r="D195" s="260">
        <f>SUM(D13,D41,D60,D96,D139,D23,D50,D75,D106,D118,D85)</f>
        <v>1711338.6400000001</v>
      </c>
      <c r="E195" s="260">
        <f>SUM(E13,E41,E60,E96,E139,E23,E50,E75,E106,E118,E85)</f>
        <v>1711338.6400000001</v>
      </c>
      <c r="F195" s="260">
        <f>SUM(F13,F41,F60,F96,F139,F23,F50,F75,F106,F118,F85)</f>
        <v>1685830.6700000004</v>
      </c>
      <c r="G195" s="102">
        <f t="shared" si="12"/>
        <v>101.77146990469606</v>
      </c>
      <c r="H195" s="130">
        <f t="shared" si="13"/>
        <v>98.50947267806683</v>
      </c>
    </row>
    <row r="196" spans="1:8" s="24" customFormat="1" ht="19.5">
      <c r="A196" s="135"/>
      <c r="B196" s="296" t="s">
        <v>225</v>
      </c>
      <c r="C196" s="260">
        <f>C168+C177+C185+C193</f>
        <v>24926.97</v>
      </c>
      <c r="D196" s="260">
        <f>D168+D177+D185+D193</f>
        <v>212278.09</v>
      </c>
      <c r="E196" s="260">
        <f>E168+E177+E185+E193</f>
        <v>212278.09</v>
      </c>
      <c r="F196" s="260">
        <f>F168+F177+F185+F193</f>
        <v>212278.09</v>
      </c>
      <c r="G196" s="102">
        <f t="shared" si="12"/>
        <v>851.6000540779725</v>
      </c>
      <c r="H196" s="130">
        <f t="shared" si="13"/>
        <v>100</v>
      </c>
    </row>
    <row r="197" spans="1:16" s="11" customFormat="1" ht="19.5">
      <c r="A197" s="515" t="s">
        <v>44</v>
      </c>
      <c r="B197" s="515"/>
      <c r="C197" s="261">
        <f>C195+C196</f>
        <v>1681413.4800000002</v>
      </c>
      <c r="D197" s="261">
        <f>D195+D196</f>
        <v>1923616.7300000002</v>
      </c>
      <c r="E197" s="261">
        <f>E195+E196</f>
        <v>1923616.7300000002</v>
      </c>
      <c r="F197" s="261">
        <f>F195+F196</f>
        <v>1898108.7600000005</v>
      </c>
      <c r="G197" s="131">
        <f t="shared" si="12"/>
        <v>112.88768542524117</v>
      </c>
      <c r="H197" s="102">
        <f t="shared" si="13"/>
        <v>98.67395777952088</v>
      </c>
      <c r="I197" s="10"/>
      <c r="J197" s="10"/>
      <c r="K197" s="10"/>
      <c r="L197" s="10"/>
      <c r="M197" s="10"/>
      <c r="P197" s="17"/>
    </row>
    <row r="198" spans="1:16" s="17" customFormat="1" ht="14.25" customHeight="1">
      <c r="A198" s="3"/>
      <c r="B198" s="3"/>
      <c r="C198" s="3"/>
      <c r="D198" s="12"/>
      <c r="E198" s="12"/>
      <c r="F198" s="12"/>
      <c r="G198" s="12"/>
      <c r="H198" s="3"/>
      <c r="I198" s="10"/>
      <c r="J198" s="10"/>
      <c r="K198" s="15"/>
      <c r="L198" s="15"/>
      <c r="M198" s="10"/>
      <c r="N198" s="26">
        <f>SUM(N200:N200)</f>
        <v>0</v>
      </c>
      <c r="O198" s="27">
        <f>SUM(O200:O200)</f>
        <v>0</v>
      </c>
      <c r="P198" s="17">
        <f>SUM(H198:J198)</f>
        <v>0</v>
      </c>
    </row>
    <row r="199" spans="1:15" s="17" customFormat="1" ht="14.25" customHeight="1">
      <c r="A199" s="3"/>
      <c r="B199" s="3"/>
      <c r="C199" s="3"/>
      <c r="D199" s="12"/>
      <c r="E199" s="12"/>
      <c r="F199" s="12"/>
      <c r="G199" s="12"/>
      <c r="H199" s="3"/>
      <c r="I199" s="10"/>
      <c r="J199" s="10"/>
      <c r="K199" s="15"/>
      <c r="L199" s="15"/>
      <c r="M199" s="10"/>
      <c r="N199" s="16"/>
      <c r="O199" s="16"/>
    </row>
    <row r="200" spans="1:16" ht="20.25">
      <c r="A200" s="524" t="s">
        <v>25</v>
      </c>
      <c r="B200" s="524"/>
      <c r="C200" s="524"/>
      <c r="D200" s="524"/>
      <c r="E200" s="524"/>
      <c r="F200" s="524"/>
      <c r="G200" s="524"/>
      <c r="H200" s="524"/>
      <c r="I200" s="19"/>
      <c r="J200" s="19"/>
      <c r="K200" s="20"/>
      <c r="L200" s="20"/>
      <c r="M200" s="19"/>
      <c r="N200" s="3">
        <v>0</v>
      </c>
      <c r="O200" s="3">
        <v>0</v>
      </c>
      <c r="P200" s="17"/>
    </row>
    <row r="201" spans="1:16" s="17" customFormat="1" ht="30.75" customHeight="1">
      <c r="A201" s="326" t="s">
        <v>271</v>
      </c>
      <c r="B201" s="38"/>
      <c r="C201" s="38"/>
      <c r="D201" s="38"/>
      <c r="E201" s="38"/>
      <c r="F201" s="38"/>
      <c r="G201" s="38"/>
      <c r="H201" s="25"/>
      <c r="I201" s="10"/>
      <c r="J201" s="10"/>
      <c r="K201" s="15"/>
      <c r="L201" s="15"/>
      <c r="M201" s="10"/>
      <c r="N201" s="17">
        <v>0</v>
      </c>
      <c r="O201" s="17">
        <v>0</v>
      </c>
      <c r="P201" s="17">
        <f>SUM(H201:J201)</f>
        <v>0</v>
      </c>
    </row>
    <row r="202" spans="1:13" s="17" customFormat="1" ht="15.75" customHeight="1">
      <c r="A202" s="37"/>
      <c r="B202" s="38"/>
      <c r="C202" s="38"/>
      <c r="D202" s="38"/>
      <c r="E202" s="38"/>
      <c r="F202" s="38"/>
      <c r="G202" s="38"/>
      <c r="H202" s="25"/>
      <c r="I202" s="10"/>
      <c r="J202" s="10"/>
      <c r="K202" s="15"/>
      <c r="L202" s="15"/>
      <c r="M202" s="10"/>
    </row>
    <row r="203" spans="1:16" ht="19.5" customHeight="1">
      <c r="A203" s="513" t="s">
        <v>272</v>
      </c>
      <c r="B203" s="513"/>
      <c r="C203" s="513"/>
      <c r="D203" s="513"/>
      <c r="E203" s="47"/>
      <c r="F203" s="47"/>
      <c r="G203" s="47"/>
      <c r="H203" s="24"/>
      <c r="I203" s="19"/>
      <c r="J203" s="19"/>
      <c r="K203" s="20"/>
      <c r="L203" s="20"/>
      <c r="M203" s="19"/>
      <c r="N203" s="3">
        <v>0</v>
      </c>
      <c r="O203" s="3">
        <v>0</v>
      </c>
      <c r="P203" s="17"/>
    </row>
    <row r="204" spans="1:16" ht="19.5" customHeight="1">
      <c r="A204" s="313"/>
      <c r="B204" s="313"/>
      <c r="C204" s="313"/>
      <c r="D204" s="313"/>
      <c r="E204" s="47"/>
      <c r="F204" s="47"/>
      <c r="G204" s="47"/>
      <c r="H204" s="24"/>
      <c r="I204" s="19"/>
      <c r="J204" s="19"/>
      <c r="K204" s="20"/>
      <c r="L204" s="20"/>
      <c r="M204" s="19"/>
      <c r="P204" s="17"/>
    </row>
    <row r="205" spans="1:16" s="11" customFormat="1" ht="15">
      <c r="A205" s="109" t="s">
        <v>276</v>
      </c>
      <c r="B205" s="110"/>
      <c r="C205" s="9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P205" s="17"/>
    </row>
    <row r="206" spans="1:16" s="11" customFormat="1" ht="15" customHeight="1">
      <c r="A206" s="502" t="s">
        <v>59</v>
      </c>
      <c r="B206" s="503" t="s">
        <v>2</v>
      </c>
      <c r="C206" s="503" t="s">
        <v>241</v>
      </c>
      <c r="D206" s="499" t="s">
        <v>243</v>
      </c>
      <c r="E206" s="499" t="s">
        <v>224</v>
      </c>
      <c r="F206" s="499" t="s">
        <v>242</v>
      </c>
      <c r="G206" s="499" t="s">
        <v>56</v>
      </c>
      <c r="H206" s="499" t="s">
        <v>56</v>
      </c>
      <c r="I206" s="10"/>
      <c r="J206" s="10"/>
      <c r="K206" s="10"/>
      <c r="L206" s="10"/>
      <c r="M206" s="10"/>
      <c r="P206" s="17"/>
    </row>
    <row r="207" spans="1:16" s="11" customFormat="1" ht="35.25" customHeight="1">
      <c r="A207" s="502"/>
      <c r="B207" s="503"/>
      <c r="C207" s="503"/>
      <c r="D207" s="499"/>
      <c r="E207" s="499"/>
      <c r="F207" s="499"/>
      <c r="G207" s="499"/>
      <c r="H207" s="499"/>
      <c r="I207" s="10"/>
      <c r="J207" s="10"/>
      <c r="K207" s="10"/>
      <c r="L207" s="10"/>
      <c r="M207" s="10"/>
      <c r="P207" s="17"/>
    </row>
    <row r="208" spans="1:16" s="11" customFormat="1" ht="15">
      <c r="A208" s="494">
        <v>1</v>
      </c>
      <c r="B208" s="494"/>
      <c r="C208" s="49">
        <v>2</v>
      </c>
      <c r="D208" s="50">
        <v>3</v>
      </c>
      <c r="E208" s="50">
        <v>4</v>
      </c>
      <c r="F208" s="50">
        <v>5</v>
      </c>
      <c r="G208" s="50" t="s">
        <v>57</v>
      </c>
      <c r="H208" s="50" t="s">
        <v>58</v>
      </c>
      <c r="I208" s="10"/>
      <c r="J208" s="10"/>
      <c r="K208" s="10"/>
      <c r="L208" s="10"/>
      <c r="M208" s="10"/>
      <c r="P208" s="17"/>
    </row>
    <row r="209" spans="1:16" s="11" customFormat="1" ht="15">
      <c r="A209" s="401">
        <v>31</v>
      </c>
      <c r="B209" s="338" t="s">
        <v>6</v>
      </c>
      <c r="C209" s="402">
        <f>C210+C212</f>
        <v>1327.23</v>
      </c>
      <c r="D209" s="402">
        <f>D210+D212</f>
        <v>0</v>
      </c>
      <c r="E209" s="402">
        <f>E210+E212</f>
        <v>0</v>
      </c>
      <c r="F209" s="402">
        <f>F210+F212</f>
        <v>0</v>
      </c>
      <c r="G209" s="102">
        <f>F209/C209*100</f>
        <v>0</v>
      </c>
      <c r="H209" s="102" t="e">
        <f>F209/E209*100</f>
        <v>#DIV/0!</v>
      </c>
      <c r="I209" s="10"/>
      <c r="J209" s="10"/>
      <c r="K209" s="10"/>
      <c r="L209" s="10"/>
      <c r="M209" s="10"/>
      <c r="P209" s="17"/>
    </row>
    <row r="210" spans="1:16" s="11" customFormat="1" ht="15">
      <c r="A210" s="403">
        <v>311</v>
      </c>
      <c r="B210" s="370" t="s">
        <v>7</v>
      </c>
      <c r="C210" s="404">
        <f>SUM(C211)</f>
        <v>0</v>
      </c>
      <c r="D210" s="404">
        <f>SUM(D211)</f>
        <v>0</v>
      </c>
      <c r="E210" s="404">
        <f>SUM(E211)</f>
        <v>0</v>
      </c>
      <c r="F210" s="404">
        <f>SUM(F211)</f>
        <v>0</v>
      </c>
      <c r="G210" s="361" t="e">
        <f aca="true" t="shared" si="14" ref="G210:G256">F210/C210*100</f>
        <v>#DIV/0!</v>
      </c>
      <c r="H210" s="361" t="e">
        <f aca="true" t="shared" si="15" ref="H210:H256">F210/E210*100</f>
        <v>#DIV/0!</v>
      </c>
      <c r="I210" s="10"/>
      <c r="J210" s="10"/>
      <c r="K210" s="10"/>
      <c r="L210" s="10"/>
      <c r="M210" s="10"/>
      <c r="P210" s="17"/>
    </row>
    <row r="211" spans="1:16" s="11" customFormat="1" ht="15">
      <c r="A211" s="320">
        <v>3111</v>
      </c>
      <c r="B211" s="371" t="s">
        <v>60</v>
      </c>
      <c r="C211" s="405"/>
      <c r="D211" s="323"/>
      <c r="E211" s="323"/>
      <c r="F211" s="323"/>
      <c r="G211" s="8" t="e">
        <f t="shared" si="14"/>
        <v>#DIV/0!</v>
      </c>
      <c r="H211" s="8" t="e">
        <f t="shared" si="15"/>
        <v>#DIV/0!</v>
      </c>
      <c r="I211" s="10"/>
      <c r="J211" s="10"/>
      <c r="K211" s="10"/>
      <c r="L211" s="10"/>
      <c r="M211" s="10"/>
      <c r="P211" s="17"/>
    </row>
    <row r="212" spans="1:16" s="11" customFormat="1" ht="15">
      <c r="A212" s="406">
        <v>312</v>
      </c>
      <c r="B212" s="407" t="s">
        <v>8</v>
      </c>
      <c r="C212" s="408">
        <f>SUM(C213)</f>
        <v>1327.23</v>
      </c>
      <c r="D212" s="408"/>
      <c r="E212" s="408"/>
      <c r="F212" s="408">
        <f>SUM(F213)</f>
        <v>0</v>
      </c>
      <c r="G212" s="361">
        <f t="shared" si="14"/>
        <v>0</v>
      </c>
      <c r="H212" s="361" t="e">
        <f t="shared" si="15"/>
        <v>#DIV/0!</v>
      </c>
      <c r="I212" s="10"/>
      <c r="J212" s="10"/>
      <c r="K212" s="10"/>
      <c r="L212" s="10"/>
      <c r="M212" s="10"/>
      <c r="P212" s="17"/>
    </row>
    <row r="213" spans="1:16" s="11" customFormat="1" ht="15">
      <c r="A213" s="409" t="s">
        <v>71</v>
      </c>
      <c r="B213" s="410" t="s">
        <v>8</v>
      </c>
      <c r="C213" s="405">
        <v>1327.23</v>
      </c>
      <c r="D213" s="323"/>
      <c r="E213" s="323"/>
      <c r="F213" s="323"/>
      <c r="G213" s="8">
        <f t="shared" si="14"/>
        <v>0</v>
      </c>
      <c r="H213" s="8" t="e">
        <f t="shared" si="15"/>
        <v>#DIV/0!</v>
      </c>
      <c r="I213" s="10"/>
      <c r="J213" s="10"/>
      <c r="K213" s="10"/>
      <c r="L213" s="10"/>
      <c r="M213" s="10"/>
      <c r="P213" s="17"/>
    </row>
    <row r="214" spans="1:16" s="11" customFormat="1" ht="15">
      <c r="A214" s="337">
        <v>32</v>
      </c>
      <c r="B214" s="338" t="s">
        <v>10</v>
      </c>
      <c r="C214" s="402">
        <f>SUM(C215,C219,C225,C235)</f>
        <v>1797.91</v>
      </c>
      <c r="D214" s="402">
        <f>SUM(D215,D219,D225,D235)</f>
        <v>7888.5</v>
      </c>
      <c r="E214" s="402">
        <f>SUM(E215,E219,E225,E235)</f>
        <v>7888.5</v>
      </c>
      <c r="F214" s="402">
        <f>SUM(F215,F219,F225,F235)</f>
        <v>8029.08</v>
      </c>
      <c r="G214" s="102">
        <f t="shared" si="14"/>
        <v>446.5785272900201</v>
      </c>
      <c r="H214" s="102">
        <f t="shared" si="15"/>
        <v>101.78208784940101</v>
      </c>
      <c r="I214" s="10"/>
      <c r="J214" s="10"/>
      <c r="K214" s="10"/>
      <c r="L214" s="10"/>
      <c r="M214" s="10"/>
      <c r="P214" s="17"/>
    </row>
    <row r="215" spans="1:16" s="11" customFormat="1" ht="15">
      <c r="A215" s="369">
        <v>321</v>
      </c>
      <c r="B215" s="370" t="s">
        <v>11</v>
      </c>
      <c r="C215" s="404">
        <f>SUM(C216:C218)</f>
        <v>821.03</v>
      </c>
      <c r="D215" s="404">
        <v>2520</v>
      </c>
      <c r="E215" s="404">
        <v>2520</v>
      </c>
      <c r="F215" s="404">
        <f>SUM(F216:F218)</f>
        <v>2520</v>
      </c>
      <c r="G215" s="361">
        <f t="shared" si="14"/>
        <v>306.9315372154489</v>
      </c>
      <c r="H215" s="361">
        <f t="shared" si="15"/>
        <v>100</v>
      </c>
      <c r="I215" s="10"/>
      <c r="J215" s="10"/>
      <c r="K215" s="10"/>
      <c r="L215" s="10"/>
      <c r="M215" s="10"/>
      <c r="P215" s="17"/>
    </row>
    <row r="216" spans="1:16" s="11" customFormat="1" ht="15">
      <c r="A216" s="398">
        <v>3211</v>
      </c>
      <c r="B216" s="399" t="s">
        <v>64</v>
      </c>
      <c r="C216" s="411">
        <v>451.26</v>
      </c>
      <c r="D216" s="358"/>
      <c r="E216" s="358"/>
      <c r="F216" s="358">
        <v>2520</v>
      </c>
      <c r="G216" s="8">
        <f t="shared" si="14"/>
        <v>558.4363781412047</v>
      </c>
      <c r="H216" s="8" t="e">
        <f t="shared" si="15"/>
        <v>#DIV/0!</v>
      </c>
      <c r="I216" s="10"/>
      <c r="J216" s="10"/>
      <c r="K216" s="10"/>
      <c r="L216" s="10"/>
      <c r="M216" s="10"/>
      <c r="P216" s="17"/>
    </row>
    <row r="217" spans="1:16" s="11" customFormat="1" ht="15">
      <c r="A217" s="398">
        <v>3213</v>
      </c>
      <c r="B217" s="399" t="s">
        <v>105</v>
      </c>
      <c r="C217" s="411"/>
      <c r="D217" s="358"/>
      <c r="E217" s="358"/>
      <c r="F217" s="358"/>
      <c r="G217" s="8" t="e">
        <f t="shared" si="14"/>
        <v>#DIV/0!</v>
      </c>
      <c r="H217" s="8" t="e">
        <f t="shared" si="15"/>
        <v>#DIV/0!</v>
      </c>
      <c r="I217" s="10"/>
      <c r="J217" s="10"/>
      <c r="K217" s="10"/>
      <c r="L217" s="10"/>
      <c r="M217" s="10"/>
      <c r="P217" s="17"/>
    </row>
    <row r="218" spans="1:16" s="11" customFormat="1" ht="15">
      <c r="A218" s="398">
        <v>3214</v>
      </c>
      <c r="B218" s="399" t="s">
        <v>106</v>
      </c>
      <c r="C218" s="411">
        <v>369.77</v>
      </c>
      <c r="D218" s="358"/>
      <c r="E218" s="358"/>
      <c r="F218" s="358"/>
      <c r="G218" s="8"/>
      <c r="H218" s="8"/>
      <c r="I218" s="10"/>
      <c r="J218" s="10"/>
      <c r="K218" s="10"/>
      <c r="L218" s="10"/>
      <c r="M218" s="10"/>
      <c r="P218" s="17"/>
    </row>
    <row r="219" spans="1:16" s="11" customFormat="1" ht="15">
      <c r="A219" s="369">
        <v>322</v>
      </c>
      <c r="B219" s="370" t="s">
        <v>13</v>
      </c>
      <c r="C219" s="404">
        <f>SUM(C220:C223,C224)</f>
        <v>452.19</v>
      </c>
      <c r="D219" s="404">
        <v>948.83</v>
      </c>
      <c r="E219" s="404">
        <v>948.83</v>
      </c>
      <c r="F219" s="404">
        <f>SUM(F220:F224)</f>
        <v>875.03</v>
      </c>
      <c r="G219" s="361">
        <f t="shared" si="14"/>
        <v>193.5093655321878</v>
      </c>
      <c r="H219" s="361">
        <f t="shared" si="15"/>
        <v>92.22199972597829</v>
      </c>
      <c r="I219" s="10"/>
      <c r="J219" s="10"/>
      <c r="K219" s="10"/>
      <c r="L219" s="10"/>
      <c r="M219" s="10"/>
      <c r="P219" s="17"/>
    </row>
    <row r="220" spans="1:13" s="34" customFormat="1" ht="15">
      <c r="A220" s="320" t="s">
        <v>66</v>
      </c>
      <c r="B220" s="371" t="s">
        <v>14</v>
      </c>
      <c r="C220" s="412"/>
      <c r="D220" s="400"/>
      <c r="E220" s="400"/>
      <c r="F220" s="400"/>
      <c r="G220" s="8" t="e">
        <f t="shared" si="14"/>
        <v>#DIV/0!</v>
      </c>
      <c r="H220" s="8" t="e">
        <f t="shared" si="15"/>
        <v>#DIV/0!</v>
      </c>
      <c r="I220" s="19"/>
      <c r="J220" s="19"/>
      <c r="K220" s="19"/>
      <c r="L220" s="19"/>
      <c r="M220" s="19"/>
    </row>
    <row r="221" spans="1:13" s="34" customFormat="1" ht="15">
      <c r="A221" s="320">
        <v>3222</v>
      </c>
      <c r="B221" s="371" t="s">
        <v>135</v>
      </c>
      <c r="C221" s="412"/>
      <c r="D221" s="400"/>
      <c r="E221" s="400"/>
      <c r="F221" s="400"/>
      <c r="G221" s="8" t="e">
        <f t="shared" si="14"/>
        <v>#DIV/0!</v>
      </c>
      <c r="H221" s="8" t="e">
        <f t="shared" si="15"/>
        <v>#DIV/0!</v>
      </c>
      <c r="I221" s="19"/>
      <c r="J221" s="19"/>
      <c r="K221" s="19"/>
      <c r="L221" s="19"/>
      <c r="M221" s="19"/>
    </row>
    <row r="222" spans="1:13" s="34" customFormat="1" ht="15">
      <c r="A222" s="320" t="s">
        <v>67</v>
      </c>
      <c r="B222" s="371" t="s">
        <v>68</v>
      </c>
      <c r="C222" s="412">
        <v>452.19</v>
      </c>
      <c r="D222" s="400"/>
      <c r="E222" s="400"/>
      <c r="F222" s="400">
        <v>100.14</v>
      </c>
      <c r="G222" s="8">
        <f t="shared" si="14"/>
        <v>22.145558283022623</v>
      </c>
      <c r="H222" s="8" t="e">
        <f t="shared" si="15"/>
        <v>#DIV/0!</v>
      </c>
      <c r="I222" s="19"/>
      <c r="J222" s="19"/>
      <c r="K222" s="19"/>
      <c r="L222" s="19"/>
      <c r="M222" s="19"/>
    </row>
    <row r="223" spans="1:13" s="62" customFormat="1" ht="15" customHeight="1">
      <c r="A223" s="320" t="s">
        <v>69</v>
      </c>
      <c r="B223" s="371" t="s">
        <v>131</v>
      </c>
      <c r="C223" s="323"/>
      <c r="D223" s="400"/>
      <c r="E223" s="400"/>
      <c r="F223" s="400">
        <v>774.89</v>
      </c>
      <c r="G223" s="8" t="e">
        <f t="shared" si="14"/>
        <v>#DIV/0!</v>
      </c>
      <c r="H223" s="8" t="e">
        <f t="shared" si="15"/>
        <v>#DIV/0!</v>
      </c>
      <c r="I223" s="19"/>
      <c r="J223" s="19"/>
      <c r="K223" s="19"/>
      <c r="L223" s="19"/>
      <c r="M223" s="19"/>
    </row>
    <row r="224" spans="1:13" s="62" customFormat="1" ht="15" customHeight="1">
      <c r="A224" s="409">
        <v>3225</v>
      </c>
      <c r="B224" s="410" t="s">
        <v>108</v>
      </c>
      <c r="C224" s="323"/>
      <c r="D224" s="400"/>
      <c r="E224" s="400"/>
      <c r="F224" s="400"/>
      <c r="G224" s="8" t="e">
        <f t="shared" si="14"/>
        <v>#DIV/0!</v>
      </c>
      <c r="H224" s="8" t="e">
        <f t="shared" si="15"/>
        <v>#DIV/0!</v>
      </c>
      <c r="I224" s="19"/>
      <c r="J224" s="19"/>
      <c r="K224" s="19"/>
      <c r="L224" s="19"/>
      <c r="M224" s="19"/>
    </row>
    <row r="225" spans="1:13" s="62" customFormat="1" ht="15" customHeight="1">
      <c r="A225" s="376">
        <v>323</v>
      </c>
      <c r="B225" s="377" t="s">
        <v>15</v>
      </c>
      <c r="C225" s="413">
        <f>SUM(C226:C234)</f>
        <v>0</v>
      </c>
      <c r="D225" s="413">
        <v>2689.59</v>
      </c>
      <c r="E225" s="413">
        <v>2689.59</v>
      </c>
      <c r="F225" s="413">
        <f>SUM(F226:F234)</f>
        <v>2708.21</v>
      </c>
      <c r="G225" s="361" t="e">
        <f t="shared" si="14"/>
        <v>#DIV/0!</v>
      </c>
      <c r="H225" s="361">
        <f t="shared" si="15"/>
        <v>100.69229882621515</v>
      </c>
      <c r="I225" s="19"/>
      <c r="J225" s="19"/>
      <c r="K225" s="19"/>
      <c r="L225" s="19"/>
      <c r="M225" s="19"/>
    </row>
    <row r="226" spans="1:13" s="62" customFormat="1" ht="15" customHeight="1">
      <c r="A226" s="320">
        <v>3231</v>
      </c>
      <c r="B226" s="371" t="s">
        <v>133</v>
      </c>
      <c r="C226" s="323"/>
      <c r="D226" s="400"/>
      <c r="E226" s="400"/>
      <c r="F226" s="400"/>
      <c r="G226" s="8" t="e">
        <f t="shared" si="14"/>
        <v>#DIV/0!</v>
      </c>
      <c r="H226" s="8" t="e">
        <f t="shared" si="15"/>
        <v>#DIV/0!</v>
      </c>
      <c r="I226" s="19"/>
      <c r="J226" s="19"/>
      <c r="K226" s="19"/>
      <c r="L226" s="19"/>
      <c r="M226" s="19"/>
    </row>
    <row r="227" spans="1:13" s="62" customFormat="1" ht="15" customHeight="1">
      <c r="A227" s="320">
        <v>3232</v>
      </c>
      <c r="B227" s="371" t="s">
        <v>75</v>
      </c>
      <c r="C227" s="323"/>
      <c r="D227" s="400"/>
      <c r="E227" s="400"/>
      <c r="F227" s="400"/>
      <c r="G227" s="8" t="e">
        <f t="shared" si="14"/>
        <v>#DIV/0!</v>
      </c>
      <c r="H227" s="8" t="e">
        <f t="shared" si="15"/>
        <v>#DIV/0!</v>
      </c>
      <c r="I227" s="19"/>
      <c r="J227" s="19"/>
      <c r="K227" s="19"/>
      <c r="L227" s="19"/>
      <c r="M227" s="19"/>
    </row>
    <row r="228" spans="1:13" s="62" customFormat="1" ht="15" customHeight="1">
      <c r="A228" s="409">
        <v>3233</v>
      </c>
      <c r="B228" s="410" t="s">
        <v>156</v>
      </c>
      <c r="C228" s="323"/>
      <c r="D228" s="400"/>
      <c r="E228" s="400"/>
      <c r="F228" s="400"/>
      <c r="G228" s="8" t="e">
        <f t="shared" si="14"/>
        <v>#DIV/0!</v>
      </c>
      <c r="H228" s="8" t="e">
        <f t="shared" si="15"/>
        <v>#DIV/0!</v>
      </c>
      <c r="I228" s="19"/>
      <c r="J228" s="19"/>
      <c r="K228" s="19"/>
      <c r="L228" s="19"/>
      <c r="M228" s="19"/>
    </row>
    <row r="229" spans="1:13" s="62" customFormat="1" ht="15" customHeight="1">
      <c r="A229" s="320">
        <v>3234</v>
      </c>
      <c r="B229" s="371" t="s">
        <v>77</v>
      </c>
      <c r="C229" s="323"/>
      <c r="D229" s="400"/>
      <c r="E229" s="400"/>
      <c r="F229" s="400"/>
      <c r="G229" s="8" t="e">
        <f t="shared" si="14"/>
        <v>#DIV/0!</v>
      </c>
      <c r="H229" s="8" t="e">
        <f t="shared" si="15"/>
        <v>#DIV/0!</v>
      </c>
      <c r="I229" s="19"/>
      <c r="J229" s="19"/>
      <c r="K229" s="19"/>
      <c r="L229" s="19"/>
      <c r="M229" s="19"/>
    </row>
    <row r="230" spans="1:13" s="62" customFormat="1" ht="15" customHeight="1">
      <c r="A230" s="409">
        <v>3235</v>
      </c>
      <c r="B230" s="410" t="s">
        <v>110</v>
      </c>
      <c r="C230" s="323"/>
      <c r="D230" s="400"/>
      <c r="E230" s="400"/>
      <c r="F230" s="400">
        <v>1741.92</v>
      </c>
      <c r="G230" s="8" t="e">
        <f t="shared" si="14"/>
        <v>#DIV/0!</v>
      </c>
      <c r="H230" s="8" t="e">
        <f t="shared" si="15"/>
        <v>#DIV/0!</v>
      </c>
      <c r="I230" s="19"/>
      <c r="J230" s="19"/>
      <c r="K230" s="19"/>
      <c r="L230" s="19"/>
      <c r="M230" s="19"/>
    </row>
    <row r="231" spans="1:13" s="62" customFormat="1" ht="15" customHeight="1">
      <c r="A231" s="409">
        <v>3236</v>
      </c>
      <c r="B231" s="410" t="s">
        <v>111</v>
      </c>
      <c r="C231" s="323"/>
      <c r="D231" s="400"/>
      <c r="E231" s="400"/>
      <c r="F231" s="400"/>
      <c r="G231" s="8" t="e">
        <f t="shared" si="14"/>
        <v>#DIV/0!</v>
      </c>
      <c r="H231" s="8" t="e">
        <f t="shared" si="15"/>
        <v>#DIV/0!</v>
      </c>
      <c r="I231" s="19"/>
      <c r="J231" s="19"/>
      <c r="K231" s="19"/>
      <c r="L231" s="19"/>
      <c r="M231" s="19"/>
    </row>
    <row r="232" spans="1:13" s="62" customFormat="1" ht="15" customHeight="1">
      <c r="A232" s="409">
        <v>3237</v>
      </c>
      <c r="B232" s="410" t="s">
        <v>112</v>
      </c>
      <c r="C232" s="323"/>
      <c r="D232" s="400">
        <f>E232</f>
        <v>0</v>
      </c>
      <c r="E232" s="400"/>
      <c r="F232" s="400">
        <v>966.29</v>
      </c>
      <c r="G232" s="8" t="e">
        <f t="shared" si="14"/>
        <v>#DIV/0!</v>
      </c>
      <c r="H232" s="8" t="e">
        <f t="shared" si="15"/>
        <v>#DIV/0!</v>
      </c>
      <c r="I232" s="19"/>
      <c r="J232" s="19"/>
      <c r="K232" s="19"/>
      <c r="L232" s="19"/>
      <c r="M232" s="19"/>
    </row>
    <row r="233" spans="1:13" s="62" customFormat="1" ht="15" customHeight="1">
      <c r="A233" s="414" t="s">
        <v>78</v>
      </c>
      <c r="B233" s="410" t="s">
        <v>79</v>
      </c>
      <c r="C233" s="323"/>
      <c r="D233" s="400"/>
      <c r="E233" s="400"/>
      <c r="F233" s="400"/>
      <c r="G233" s="8" t="e">
        <f t="shared" si="14"/>
        <v>#DIV/0!</v>
      </c>
      <c r="H233" s="8" t="e">
        <f t="shared" si="15"/>
        <v>#DIV/0!</v>
      </c>
      <c r="I233" s="19"/>
      <c r="J233" s="19"/>
      <c r="K233" s="19"/>
      <c r="L233" s="19"/>
      <c r="M233" s="19"/>
    </row>
    <row r="234" spans="1:13" s="62" customFormat="1" ht="15" customHeight="1">
      <c r="A234" s="414" t="s">
        <v>80</v>
      </c>
      <c r="B234" s="410" t="s">
        <v>16</v>
      </c>
      <c r="C234" s="323"/>
      <c r="D234" s="400"/>
      <c r="E234" s="400"/>
      <c r="F234" s="400"/>
      <c r="G234" s="8" t="e">
        <f t="shared" si="14"/>
        <v>#DIV/0!</v>
      </c>
      <c r="H234" s="8" t="e">
        <f t="shared" si="15"/>
        <v>#DIV/0!</v>
      </c>
      <c r="I234" s="19"/>
      <c r="J234" s="19"/>
      <c r="K234" s="19"/>
      <c r="L234" s="19"/>
      <c r="M234" s="19"/>
    </row>
    <row r="235" spans="1:13" s="62" customFormat="1" ht="15" customHeight="1">
      <c r="A235" s="376">
        <v>329</v>
      </c>
      <c r="B235" s="377" t="s">
        <v>17</v>
      </c>
      <c r="C235" s="413">
        <f>SUM(C236:C238)</f>
        <v>524.69</v>
      </c>
      <c r="D235" s="413">
        <v>1730.08</v>
      </c>
      <c r="E235" s="413">
        <v>1730.08</v>
      </c>
      <c r="F235" s="413">
        <f>SUM(F236:F238)</f>
        <v>1925.84</v>
      </c>
      <c r="G235" s="361">
        <f t="shared" si="14"/>
        <v>367.0433970534982</v>
      </c>
      <c r="H235" s="361">
        <f t="shared" si="15"/>
        <v>111.31508369555165</v>
      </c>
      <c r="I235" s="19"/>
      <c r="J235" s="19"/>
      <c r="K235" s="19"/>
      <c r="L235" s="19"/>
      <c r="M235" s="19"/>
    </row>
    <row r="236" spans="1:13" s="62" customFormat="1" ht="15" customHeight="1">
      <c r="A236" s="320">
        <v>3293</v>
      </c>
      <c r="B236" s="371" t="s">
        <v>84</v>
      </c>
      <c r="C236" s="323">
        <v>100.87</v>
      </c>
      <c r="D236" s="400"/>
      <c r="E236" s="400"/>
      <c r="F236" s="400">
        <v>1925.84</v>
      </c>
      <c r="G236" s="8">
        <f t="shared" si="14"/>
        <v>1909.2297015961137</v>
      </c>
      <c r="H236" s="8" t="e">
        <f t="shared" si="15"/>
        <v>#DIV/0!</v>
      </c>
      <c r="I236" s="19"/>
      <c r="J236" s="19"/>
      <c r="K236" s="19"/>
      <c r="L236" s="19"/>
      <c r="M236" s="19"/>
    </row>
    <row r="237" spans="1:13" s="62" customFormat="1" ht="15" customHeight="1">
      <c r="A237" s="320">
        <v>3295</v>
      </c>
      <c r="B237" s="371" t="s">
        <v>85</v>
      </c>
      <c r="C237" s="323"/>
      <c r="D237" s="400"/>
      <c r="E237" s="400"/>
      <c r="F237" s="400"/>
      <c r="G237" s="8" t="e">
        <f t="shared" si="14"/>
        <v>#DIV/0!</v>
      </c>
      <c r="H237" s="8" t="e">
        <f t="shared" si="15"/>
        <v>#DIV/0!</v>
      </c>
      <c r="I237" s="19"/>
      <c r="J237" s="19"/>
      <c r="K237" s="19"/>
      <c r="L237" s="19"/>
      <c r="M237" s="19"/>
    </row>
    <row r="238" spans="1:13" s="62" customFormat="1" ht="15" customHeight="1">
      <c r="A238" s="320">
        <v>3299</v>
      </c>
      <c r="B238" s="371" t="s">
        <v>17</v>
      </c>
      <c r="C238" s="323">
        <v>423.82</v>
      </c>
      <c r="D238" s="400"/>
      <c r="E238" s="400"/>
      <c r="F238" s="400"/>
      <c r="G238" s="8">
        <f t="shared" si="14"/>
        <v>0</v>
      </c>
      <c r="H238" s="8" t="e">
        <f t="shared" si="15"/>
        <v>#DIV/0!</v>
      </c>
      <c r="I238" s="19"/>
      <c r="J238" s="19"/>
      <c r="K238" s="19"/>
      <c r="L238" s="19"/>
      <c r="M238" s="19"/>
    </row>
    <row r="239" spans="1:13" s="62" customFormat="1" ht="15" customHeight="1">
      <c r="A239" s="415">
        <v>34</v>
      </c>
      <c r="B239" s="416" t="s">
        <v>18</v>
      </c>
      <c r="C239" s="417">
        <f>SUM(C240)</f>
        <v>23.6</v>
      </c>
      <c r="D239" s="417">
        <f>SUM(D240)</f>
        <v>200</v>
      </c>
      <c r="E239" s="417">
        <f>SUM(E240)</f>
        <v>200</v>
      </c>
      <c r="F239" s="417">
        <f>SUM(F240)</f>
        <v>128.88</v>
      </c>
      <c r="G239" s="102">
        <f t="shared" si="14"/>
        <v>546.1016949152543</v>
      </c>
      <c r="H239" s="102">
        <f t="shared" si="15"/>
        <v>64.44</v>
      </c>
      <c r="I239" s="19"/>
      <c r="J239" s="19"/>
      <c r="K239" s="19"/>
      <c r="L239" s="19"/>
      <c r="M239" s="19"/>
    </row>
    <row r="240" spans="1:13" s="62" customFormat="1" ht="15" customHeight="1">
      <c r="A240" s="376">
        <v>343</v>
      </c>
      <c r="B240" s="377" t="s">
        <v>19</v>
      </c>
      <c r="C240" s="418">
        <f>SUM(C241:C242)</f>
        <v>23.6</v>
      </c>
      <c r="D240" s="418">
        <v>200</v>
      </c>
      <c r="E240" s="418">
        <v>200</v>
      </c>
      <c r="F240" s="418">
        <f>SUM(F241:F242)</f>
        <v>128.88</v>
      </c>
      <c r="G240" s="361">
        <f t="shared" si="14"/>
        <v>546.1016949152543</v>
      </c>
      <c r="H240" s="361">
        <f t="shared" si="15"/>
        <v>64.44</v>
      </c>
      <c r="I240" s="19"/>
      <c r="J240" s="19"/>
      <c r="K240" s="19"/>
      <c r="L240" s="19"/>
      <c r="M240" s="19"/>
    </row>
    <row r="241" spans="1:13" s="62" customFormat="1" ht="15" customHeight="1">
      <c r="A241" s="320">
        <v>3431</v>
      </c>
      <c r="B241" s="371" t="s">
        <v>138</v>
      </c>
      <c r="C241" s="323"/>
      <c r="D241" s="400"/>
      <c r="E241" s="400"/>
      <c r="F241" s="400">
        <v>7.99</v>
      </c>
      <c r="G241" s="8" t="e">
        <f t="shared" si="14"/>
        <v>#DIV/0!</v>
      </c>
      <c r="H241" s="8" t="e">
        <f t="shared" si="15"/>
        <v>#DIV/0!</v>
      </c>
      <c r="I241" s="19"/>
      <c r="J241" s="19"/>
      <c r="K241" s="19"/>
      <c r="L241" s="19"/>
      <c r="M241" s="19"/>
    </row>
    <row r="242" spans="1:13" s="62" customFormat="1" ht="15" customHeight="1">
      <c r="A242" s="409">
        <v>3433</v>
      </c>
      <c r="B242" s="410" t="s">
        <v>120</v>
      </c>
      <c r="C242" s="323">
        <v>23.6</v>
      </c>
      <c r="D242" s="400"/>
      <c r="E242" s="400"/>
      <c r="F242" s="400">
        <v>120.89</v>
      </c>
      <c r="G242" s="8">
        <f t="shared" si="14"/>
        <v>512.2457627118644</v>
      </c>
      <c r="H242" s="8" t="e">
        <f t="shared" si="15"/>
        <v>#DIV/0!</v>
      </c>
      <c r="I242" s="19"/>
      <c r="J242" s="19"/>
      <c r="K242" s="19"/>
      <c r="L242" s="19"/>
      <c r="M242" s="19"/>
    </row>
    <row r="243" spans="1:13" s="62" customFormat="1" ht="15" customHeight="1">
      <c r="A243" s="415">
        <v>37</v>
      </c>
      <c r="B243" s="416" t="s">
        <v>139</v>
      </c>
      <c r="C243" s="419">
        <f>SUM(C244)</f>
        <v>0</v>
      </c>
      <c r="D243" s="419">
        <f aca="true" t="shared" si="16" ref="D243:F244">SUM(D244)</f>
        <v>0</v>
      </c>
      <c r="E243" s="419">
        <f t="shared" si="16"/>
        <v>0</v>
      </c>
      <c r="F243" s="419">
        <f t="shared" si="16"/>
        <v>0</v>
      </c>
      <c r="G243" s="102" t="e">
        <f t="shared" si="14"/>
        <v>#DIV/0!</v>
      </c>
      <c r="H243" s="102" t="e">
        <f t="shared" si="15"/>
        <v>#DIV/0!</v>
      </c>
      <c r="I243" s="19"/>
      <c r="J243" s="19"/>
      <c r="K243" s="19"/>
      <c r="L243" s="19"/>
      <c r="M243" s="19"/>
    </row>
    <row r="244" spans="1:13" s="62" customFormat="1" ht="15" customHeight="1">
      <c r="A244" s="376">
        <v>372</v>
      </c>
      <c r="B244" s="377" t="s">
        <v>140</v>
      </c>
      <c r="C244" s="418">
        <f>SUM(C245)</f>
        <v>0</v>
      </c>
      <c r="D244" s="418">
        <f t="shared" si="16"/>
        <v>0</v>
      </c>
      <c r="E244" s="418">
        <f t="shared" si="16"/>
        <v>0</v>
      </c>
      <c r="F244" s="418">
        <f t="shared" si="16"/>
        <v>0</v>
      </c>
      <c r="G244" s="361" t="e">
        <f t="shared" si="14"/>
        <v>#DIV/0!</v>
      </c>
      <c r="H244" s="361" t="e">
        <f t="shared" si="15"/>
        <v>#DIV/0!</v>
      </c>
      <c r="I244" s="19"/>
      <c r="J244" s="19"/>
      <c r="K244" s="19"/>
      <c r="L244" s="19"/>
      <c r="M244" s="19"/>
    </row>
    <row r="245" spans="1:13" s="62" customFormat="1" ht="15" customHeight="1">
      <c r="A245" s="320">
        <v>3722</v>
      </c>
      <c r="B245" s="371" t="s">
        <v>123</v>
      </c>
      <c r="C245" s="323"/>
      <c r="D245" s="400"/>
      <c r="E245" s="400"/>
      <c r="F245" s="400"/>
      <c r="G245" s="8" t="e">
        <f t="shared" si="14"/>
        <v>#DIV/0!</v>
      </c>
      <c r="H245" s="8" t="e">
        <f t="shared" si="15"/>
        <v>#DIV/0!</v>
      </c>
      <c r="I245" s="19"/>
      <c r="J245" s="19"/>
      <c r="K245" s="19"/>
      <c r="L245" s="19"/>
      <c r="M245" s="19"/>
    </row>
    <row r="246" spans="1:13" s="62" customFormat="1" ht="15" customHeight="1">
      <c r="A246" s="415">
        <v>4</v>
      </c>
      <c r="B246" s="416" t="s">
        <v>143</v>
      </c>
      <c r="C246" s="420">
        <f>SUM(C247,C250)</f>
        <v>0</v>
      </c>
      <c r="D246" s="420">
        <f>SUM(D247,D250)</f>
        <v>0</v>
      </c>
      <c r="E246" s="420">
        <f>SUM(E247,E250)</f>
        <v>0</v>
      </c>
      <c r="F246" s="420">
        <f>SUM(F247,F250)</f>
        <v>0</v>
      </c>
      <c r="G246" s="102" t="e">
        <f t="shared" si="14"/>
        <v>#DIV/0!</v>
      </c>
      <c r="H246" s="102" t="e">
        <f t="shared" si="15"/>
        <v>#DIV/0!</v>
      </c>
      <c r="I246" s="19"/>
      <c r="J246" s="19"/>
      <c r="K246" s="19"/>
      <c r="L246" s="19"/>
      <c r="M246" s="19"/>
    </row>
    <row r="247" spans="1:13" s="62" customFormat="1" ht="15" customHeight="1">
      <c r="A247" s="415">
        <v>41</v>
      </c>
      <c r="B247" s="416" t="s">
        <v>141</v>
      </c>
      <c r="C247" s="419">
        <f>SUM(C248)</f>
        <v>0</v>
      </c>
      <c r="D247" s="419">
        <f aca="true" t="shared" si="17" ref="D247:F248">SUM(D248)</f>
        <v>0</v>
      </c>
      <c r="E247" s="419">
        <f t="shared" si="17"/>
        <v>0</v>
      </c>
      <c r="F247" s="419">
        <f t="shared" si="17"/>
        <v>0</v>
      </c>
      <c r="G247" s="102" t="e">
        <f t="shared" si="14"/>
        <v>#DIV/0!</v>
      </c>
      <c r="H247" s="102" t="e">
        <f t="shared" si="15"/>
        <v>#DIV/0!</v>
      </c>
      <c r="I247" s="19"/>
      <c r="J247" s="19"/>
      <c r="K247" s="19"/>
      <c r="L247" s="19"/>
      <c r="M247" s="19"/>
    </row>
    <row r="248" spans="1:13" s="62" customFormat="1" ht="15" customHeight="1">
      <c r="A248" s="376">
        <v>412</v>
      </c>
      <c r="B248" s="377" t="s">
        <v>118</v>
      </c>
      <c r="C248" s="418">
        <f>SUM(C249)</f>
        <v>0</v>
      </c>
      <c r="D248" s="418">
        <f t="shared" si="17"/>
        <v>0</v>
      </c>
      <c r="E248" s="418">
        <f t="shared" si="17"/>
        <v>0</v>
      </c>
      <c r="F248" s="418">
        <f t="shared" si="17"/>
        <v>0</v>
      </c>
      <c r="G248" s="361" t="e">
        <f t="shared" si="14"/>
        <v>#DIV/0!</v>
      </c>
      <c r="H248" s="361" t="e">
        <f t="shared" si="15"/>
        <v>#DIV/0!</v>
      </c>
      <c r="I248" s="19"/>
      <c r="J248" s="19"/>
      <c r="K248" s="19"/>
      <c r="L248" s="19"/>
      <c r="M248" s="19"/>
    </row>
    <row r="249" spans="1:13" s="62" customFormat="1" ht="15" customHeight="1">
      <c r="A249" s="320">
        <v>4123</v>
      </c>
      <c r="B249" s="371" t="s">
        <v>119</v>
      </c>
      <c r="C249" s="323"/>
      <c r="D249" s="400"/>
      <c r="E249" s="400"/>
      <c r="F249" s="400"/>
      <c r="G249" s="8" t="e">
        <f t="shared" si="14"/>
        <v>#DIV/0!</v>
      </c>
      <c r="H249" s="8" t="e">
        <f t="shared" si="15"/>
        <v>#DIV/0!</v>
      </c>
      <c r="I249" s="19"/>
      <c r="J249" s="19"/>
      <c r="K249" s="19"/>
      <c r="L249" s="19"/>
      <c r="M249" s="19"/>
    </row>
    <row r="250" spans="1:13" s="62" customFormat="1" ht="15" customHeight="1">
      <c r="A250" s="415">
        <v>42</v>
      </c>
      <c r="B250" s="416" t="s">
        <v>21</v>
      </c>
      <c r="C250" s="420">
        <f>SUM(C251,C254)</f>
        <v>0</v>
      </c>
      <c r="D250" s="420">
        <f>SUM(D251,D254)</f>
        <v>0</v>
      </c>
      <c r="E250" s="420">
        <f>SUM(E251,E254)</f>
        <v>0</v>
      </c>
      <c r="F250" s="420">
        <f>SUM(F251,F254)</f>
        <v>0</v>
      </c>
      <c r="G250" s="102" t="e">
        <f t="shared" si="14"/>
        <v>#DIV/0!</v>
      </c>
      <c r="H250" s="102" t="e">
        <f t="shared" si="15"/>
        <v>#DIV/0!</v>
      </c>
      <c r="I250" s="19"/>
      <c r="J250" s="19"/>
      <c r="K250" s="19"/>
      <c r="L250" s="19"/>
      <c r="M250" s="19"/>
    </row>
    <row r="251" spans="1:13" s="62" customFormat="1" ht="15" customHeight="1">
      <c r="A251" s="376">
        <v>422</v>
      </c>
      <c r="B251" s="377" t="s">
        <v>142</v>
      </c>
      <c r="C251" s="418">
        <f>SUM(C252:C253)</f>
        <v>0</v>
      </c>
      <c r="D251" s="418">
        <f>SUM(D252:D253)</f>
        <v>0</v>
      </c>
      <c r="E251" s="418">
        <f>SUM(E252:E253)</f>
        <v>0</v>
      </c>
      <c r="F251" s="418">
        <f>SUM(F252:F253)</f>
        <v>0</v>
      </c>
      <c r="G251" s="361" t="e">
        <f t="shared" si="14"/>
        <v>#DIV/0!</v>
      </c>
      <c r="H251" s="361" t="e">
        <f t="shared" si="15"/>
        <v>#DIV/0!</v>
      </c>
      <c r="I251" s="19"/>
      <c r="J251" s="19"/>
      <c r="K251" s="19"/>
      <c r="L251" s="19"/>
      <c r="M251" s="19"/>
    </row>
    <row r="252" spans="1:13" s="62" customFormat="1" ht="15" customHeight="1">
      <c r="A252" s="320">
        <v>4221</v>
      </c>
      <c r="B252" s="371" t="s">
        <v>150</v>
      </c>
      <c r="C252" s="323"/>
      <c r="D252" s="400"/>
      <c r="E252" s="400"/>
      <c r="F252" s="400"/>
      <c r="G252" s="8" t="e">
        <f t="shared" si="14"/>
        <v>#DIV/0!</v>
      </c>
      <c r="H252" s="8" t="e">
        <f t="shared" si="15"/>
        <v>#DIV/0!</v>
      </c>
      <c r="I252" s="19"/>
      <c r="J252" s="19"/>
      <c r="K252" s="19"/>
      <c r="L252" s="19"/>
      <c r="M252" s="19"/>
    </row>
    <row r="253" spans="1:13" s="62" customFormat="1" ht="15" customHeight="1">
      <c r="A253" s="320">
        <v>4226</v>
      </c>
      <c r="B253" s="371" t="s">
        <v>116</v>
      </c>
      <c r="C253" s="323"/>
      <c r="D253" s="400"/>
      <c r="E253" s="400"/>
      <c r="F253" s="400"/>
      <c r="G253" s="8" t="e">
        <f t="shared" si="14"/>
        <v>#DIV/0!</v>
      </c>
      <c r="H253" s="8" t="e">
        <f t="shared" si="15"/>
        <v>#DIV/0!</v>
      </c>
      <c r="I253" s="19"/>
      <c r="J253" s="19"/>
      <c r="K253" s="19"/>
      <c r="L253" s="19"/>
      <c r="M253" s="19"/>
    </row>
    <row r="254" spans="1:13" s="62" customFormat="1" ht="15" customHeight="1">
      <c r="A254" s="376">
        <v>424</v>
      </c>
      <c r="B254" s="377" t="s">
        <v>137</v>
      </c>
      <c r="C254" s="418">
        <f>SUM(C255)</f>
        <v>0</v>
      </c>
      <c r="D254" s="418">
        <f>SUM(D255)</f>
        <v>0</v>
      </c>
      <c r="E254" s="418">
        <f>SUM(E255)</f>
        <v>0</v>
      </c>
      <c r="F254" s="418">
        <f>SUM(F255)</f>
        <v>0</v>
      </c>
      <c r="G254" s="361" t="e">
        <f t="shared" si="14"/>
        <v>#DIV/0!</v>
      </c>
      <c r="H254" s="361" t="e">
        <f t="shared" si="15"/>
        <v>#DIV/0!</v>
      </c>
      <c r="I254" s="19"/>
      <c r="J254" s="19"/>
      <c r="K254" s="19"/>
      <c r="L254" s="19"/>
      <c r="M254" s="19"/>
    </row>
    <row r="255" spans="1:13" s="62" customFormat="1" ht="15" customHeight="1">
      <c r="A255" s="320">
        <v>4241</v>
      </c>
      <c r="B255" s="371" t="s">
        <v>115</v>
      </c>
      <c r="C255" s="323"/>
      <c r="D255" s="400"/>
      <c r="E255" s="400"/>
      <c r="F255" s="400"/>
      <c r="G255" s="8" t="e">
        <f t="shared" si="14"/>
        <v>#DIV/0!</v>
      </c>
      <c r="H255" s="8" t="e">
        <f t="shared" si="15"/>
        <v>#DIV/0!</v>
      </c>
      <c r="I255" s="19"/>
      <c r="J255" s="19"/>
      <c r="K255" s="19"/>
      <c r="L255" s="19"/>
      <c r="M255" s="19"/>
    </row>
    <row r="256" spans="1:16" s="11" customFormat="1" ht="15">
      <c r="A256" s="507" t="s">
        <v>5</v>
      </c>
      <c r="B256" s="507"/>
      <c r="C256" s="315">
        <f>SUM(C209,C214,C239,C243,C247,C250)</f>
        <v>3148.7400000000002</v>
      </c>
      <c r="D256" s="315">
        <f>SUM(D209,D214,D239,D243,D246,D247,D250)</f>
        <v>8088.5</v>
      </c>
      <c r="E256" s="315">
        <f>SUM(E209,E214,E239,E243,E246,E247,E250)</f>
        <v>8088.5</v>
      </c>
      <c r="F256" s="315">
        <f>SUM(F209,F214,F239,F243,F246,F247,F250)</f>
        <v>8157.96</v>
      </c>
      <c r="G256" s="102">
        <f t="shared" si="14"/>
        <v>259.08649173955297</v>
      </c>
      <c r="H256" s="102">
        <f t="shared" si="15"/>
        <v>100.85875007727022</v>
      </c>
      <c r="I256" s="10"/>
      <c r="J256" s="10"/>
      <c r="K256" s="10"/>
      <c r="L256" s="10"/>
      <c r="M256" s="10"/>
      <c r="P256" s="17"/>
    </row>
    <row r="257" spans="2:16" s="11" customFormat="1" ht="15">
      <c r="B257" s="9"/>
      <c r="C257" s="9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P257" s="17"/>
    </row>
    <row r="258" spans="2:16" s="11" customFormat="1" ht="15">
      <c r="B258" s="9"/>
      <c r="C258" s="9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P258" s="17"/>
    </row>
    <row r="259" spans="1:16" s="11" customFormat="1" ht="15">
      <c r="A259" s="109" t="s">
        <v>275</v>
      </c>
      <c r="B259" s="110"/>
      <c r="C259" s="9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P259" s="17"/>
    </row>
    <row r="260" spans="1:16" s="11" customFormat="1" ht="15" customHeight="1">
      <c r="A260" s="502" t="s">
        <v>59</v>
      </c>
      <c r="B260" s="503" t="s">
        <v>2</v>
      </c>
      <c r="C260" s="503" t="s">
        <v>241</v>
      </c>
      <c r="D260" s="499" t="s">
        <v>243</v>
      </c>
      <c r="E260" s="499" t="s">
        <v>224</v>
      </c>
      <c r="F260" s="499" t="s">
        <v>242</v>
      </c>
      <c r="G260" s="499" t="s">
        <v>56</v>
      </c>
      <c r="H260" s="499" t="s">
        <v>56</v>
      </c>
      <c r="I260" s="10"/>
      <c r="J260" s="10"/>
      <c r="K260" s="10"/>
      <c r="L260" s="10"/>
      <c r="M260" s="10"/>
      <c r="P260" s="17"/>
    </row>
    <row r="261" spans="1:16" s="11" customFormat="1" ht="30.75" customHeight="1">
      <c r="A261" s="502"/>
      <c r="B261" s="503"/>
      <c r="C261" s="503"/>
      <c r="D261" s="499"/>
      <c r="E261" s="499"/>
      <c r="F261" s="499"/>
      <c r="G261" s="499"/>
      <c r="H261" s="499"/>
      <c r="I261" s="10"/>
      <c r="J261" s="10"/>
      <c r="K261" s="10"/>
      <c r="L261" s="10"/>
      <c r="M261" s="10"/>
      <c r="P261" s="17"/>
    </row>
    <row r="262" spans="1:16" s="11" customFormat="1" ht="15">
      <c r="A262" s="494">
        <v>1</v>
      </c>
      <c r="B262" s="494"/>
      <c r="C262" s="49">
        <v>2</v>
      </c>
      <c r="D262" s="50">
        <v>3</v>
      </c>
      <c r="E262" s="50">
        <v>4</v>
      </c>
      <c r="F262" s="50">
        <v>5</v>
      </c>
      <c r="G262" s="50" t="s">
        <v>57</v>
      </c>
      <c r="H262" s="50" t="s">
        <v>58</v>
      </c>
      <c r="I262" s="10"/>
      <c r="J262" s="10"/>
      <c r="K262" s="10"/>
      <c r="L262" s="10"/>
      <c r="M262" s="10"/>
      <c r="P262" s="17"/>
    </row>
    <row r="263" spans="1:16" s="11" customFormat="1" ht="15">
      <c r="A263" s="401">
        <v>31</v>
      </c>
      <c r="B263" s="338" t="s">
        <v>6</v>
      </c>
      <c r="C263" s="402">
        <f>C264+C266</f>
        <v>0</v>
      </c>
      <c r="D263" s="402">
        <f>D264+D266</f>
        <v>0</v>
      </c>
      <c r="E263" s="402">
        <f>E264+E266</f>
        <v>0</v>
      </c>
      <c r="F263" s="402">
        <f>F264+F266</f>
        <v>0</v>
      </c>
      <c r="G263" s="102" t="e">
        <f>F263/C263*100</f>
        <v>#DIV/0!</v>
      </c>
      <c r="H263" s="102" t="e">
        <f>F263/E263*100</f>
        <v>#DIV/0!</v>
      </c>
      <c r="I263" s="10"/>
      <c r="J263" s="10"/>
      <c r="K263" s="10"/>
      <c r="L263" s="10"/>
      <c r="M263" s="10"/>
      <c r="P263" s="17"/>
    </row>
    <row r="264" spans="1:16" s="11" customFormat="1" ht="15">
      <c r="A264" s="403">
        <v>311</v>
      </c>
      <c r="B264" s="370" t="s">
        <v>7</v>
      </c>
      <c r="C264" s="404">
        <f>SUM(C265)</f>
        <v>0</v>
      </c>
      <c r="D264" s="404">
        <f>SUM(D265)</f>
        <v>0</v>
      </c>
      <c r="E264" s="404">
        <f>SUM(E265)</f>
        <v>0</v>
      </c>
      <c r="F264" s="404">
        <f>SUM(F265)</f>
        <v>0</v>
      </c>
      <c r="G264" s="361" t="e">
        <f aca="true" t="shared" si="18" ref="G264:G273">F264/C264*100</f>
        <v>#DIV/0!</v>
      </c>
      <c r="H264" s="361" t="e">
        <f aca="true" t="shared" si="19" ref="H264:H273">F264/E264*100</f>
        <v>#DIV/0!</v>
      </c>
      <c r="I264" s="10"/>
      <c r="J264" s="10"/>
      <c r="K264" s="10"/>
      <c r="L264" s="10"/>
      <c r="M264" s="10"/>
      <c r="P264" s="17"/>
    </row>
    <row r="265" spans="1:16" s="11" customFormat="1" ht="15" customHeight="1">
      <c r="A265" s="320">
        <v>3111</v>
      </c>
      <c r="B265" s="371" t="s">
        <v>60</v>
      </c>
      <c r="C265" s="405"/>
      <c r="D265" s="323"/>
      <c r="E265" s="323"/>
      <c r="F265" s="323"/>
      <c r="G265" s="8" t="e">
        <f t="shared" si="18"/>
        <v>#DIV/0!</v>
      </c>
      <c r="H265" s="8" t="e">
        <f t="shared" si="19"/>
        <v>#DIV/0!</v>
      </c>
      <c r="I265" s="10"/>
      <c r="J265" s="10"/>
      <c r="K265" s="10"/>
      <c r="L265" s="10"/>
      <c r="M265" s="10"/>
      <c r="P265" s="17"/>
    </row>
    <row r="266" spans="1:16" s="11" customFormat="1" ht="15">
      <c r="A266" s="406">
        <v>312</v>
      </c>
      <c r="B266" s="407" t="s">
        <v>8</v>
      </c>
      <c r="C266" s="408">
        <f>SUM(C267)</f>
        <v>0</v>
      </c>
      <c r="D266" s="408">
        <f>SUM(D267)</f>
        <v>0</v>
      </c>
      <c r="E266" s="408">
        <f>SUM(E267)</f>
        <v>0</v>
      </c>
      <c r="F266" s="408">
        <f>SUM(F267)</f>
        <v>0</v>
      </c>
      <c r="G266" s="361" t="e">
        <f t="shared" si="18"/>
        <v>#DIV/0!</v>
      </c>
      <c r="H266" s="361" t="e">
        <f t="shared" si="19"/>
        <v>#DIV/0!</v>
      </c>
      <c r="I266" s="10"/>
      <c r="J266" s="10"/>
      <c r="K266" s="10"/>
      <c r="L266" s="10"/>
      <c r="M266" s="10"/>
      <c r="P266" s="17"/>
    </row>
    <row r="267" spans="1:16" s="11" customFormat="1" ht="15">
      <c r="A267" s="409" t="s">
        <v>71</v>
      </c>
      <c r="B267" s="410" t="s">
        <v>8</v>
      </c>
      <c r="C267" s="405"/>
      <c r="D267" s="323"/>
      <c r="E267" s="323"/>
      <c r="F267" s="323"/>
      <c r="G267" s="8" t="e">
        <f t="shared" si="18"/>
        <v>#DIV/0!</v>
      </c>
      <c r="H267" s="8" t="e">
        <f t="shared" si="19"/>
        <v>#DIV/0!</v>
      </c>
      <c r="I267" s="10"/>
      <c r="J267" s="10"/>
      <c r="K267" s="10"/>
      <c r="L267" s="10"/>
      <c r="M267" s="10"/>
      <c r="P267" s="17"/>
    </row>
    <row r="268" spans="1:16" s="11" customFormat="1" ht="15">
      <c r="A268" s="337">
        <v>32</v>
      </c>
      <c r="B268" s="338" t="s">
        <v>10</v>
      </c>
      <c r="C268" s="421">
        <f>C269+C271</f>
        <v>0</v>
      </c>
      <c r="D268" s="421">
        <f>D269+D271</f>
        <v>1234.16</v>
      </c>
      <c r="E268" s="421">
        <f>E269+E271</f>
        <v>1234.16</v>
      </c>
      <c r="F268" s="421">
        <f>F269+F271</f>
        <v>1234.16</v>
      </c>
      <c r="G268" s="102" t="e">
        <f t="shared" si="18"/>
        <v>#DIV/0!</v>
      </c>
      <c r="H268" s="102">
        <f t="shared" si="19"/>
        <v>100</v>
      </c>
      <c r="I268" s="10"/>
      <c r="J268" s="10"/>
      <c r="K268" s="10"/>
      <c r="L268" s="10"/>
      <c r="M268" s="10"/>
      <c r="P268" s="17"/>
    </row>
    <row r="269" spans="1:16" s="11" customFormat="1" ht="15">
      <c r="A269" s="337">
        <v>322</v>
      </c>
      <c r="B269" s="338" t="s">
        <v>13</v>
      </c>
      <c r="C269" s="402">
        <f>C270</f>
        <v>0</v>
      </c>
      <c r="D269" s="402">
        <v>872.61</v>
      </c>
      <c r="E269" s="402">
        <v>872.61</v>
      </c>
      <c r="F269" s="402">
        <f>F270</f>
        <v>872.61</v>
      </c>
      <c r="G269" s="102" t="e">
        <f t="shared" si="18"/>
        <v>#DIV/0!</v>
      </c>
      <c r="H269" s="102">
        <f t="shared" si="19"/>
        <v>100</v>
      </c>
      <c r="I269" s="10"/>
      <c r="J269" s="10"/>
      <c r="K269" s="10"/>
      <c r="L269" s="10"/>
      <c r="M269" s="10"/>
      <c r="P269" s="17"/>
    </row>
    <row r="270" spans="1:16" s="11" customFormat="1" ht="30">
      <c r="A270" s="409">
        <v>3224</v>
      </c>
      <c r="B270" s="371" t="s">
        <v>131</v>
      </c>
      <c r="C270" s="323"/>
      <c r="D270" s="400"/>
      <c r="E270" s="400"/>
      <c r="F270" s="400">
        <v>872.61</v>
      </c>
      <c r="G270" s="8" t="e">
        <f t="shared" si="18"/>
        <v>#DIV/0!</v>
      </c>
      <c r="H270" s="8" t="e">
        <f t="shared" si="19"/>
        <v>#DIV/0!</v>
      </c>
      <c r="I270" s="10"/>
      <c r="J270" s="10"/>
      <c r="K270" s="10"/>
      <c r="L270" s="10"/>
      <c r="M270" s="10"/>
      <c r="P270" s="17"/>
    </row>
    <row r="271" spans="1:16" s="11" customFormat="1" ht="15">
      <c r="A271" s="422">
        <v>323</v>
      </c>
      <c r="B271" s="423" t="s">
        <v>15</v>
      </c>
      <c r="C271" s="419">
        <f>C272</f>
        <v>0</v>
      </c>
      <c r="D271" s="424">
        <v>361.55</v>
      </c>
      <c r="E271" s="424">
        <v>361.55</v>
      </c>
      <c r="F271" s="424">
        <f>F272</f>
        <v>361.55</v>
      </c>
      <c r="G271" s="102" t="e">
        <f t="shared" si="18"/>
        <v>#DIV/0!</v>
      </c>
      <c r="H271" s="102">
        <f t="shared" si="19"/>
        <v>100</v>
      </c>
      <c r="I271" s="10"/>
      <c r="J271" s="10"/>
      <c r="K271" s="10"/>
      <c r="L271" s="10"/>
      <c r="M271" s="10"/>
      <c r="P271" s="17"/>
    </row>
    <row r="272" spans="1:16" s="11" customFormat="1" ht="15">
      <c r="A272" s="320">
        <v>3232</v>
      </c>
      <c r="B272" s="371" t="s">
        <v>75</v>
      </c>
      <c r="C272" s="323"/>
      <c r="D272" s="400"/>
      <c r="E272" s="400"/>
      <c r="F272" s="400">
        <v>361.55</v>
      </c>
      <c r="G272" s="8" t="e">
        <f t="shared" si="18"/>
        <v>#DIV/0!</v>
      </c>
      <c r="H272" s="8" t="e">
        <f t="shared" si="19"/>
        <v>#DIV/0!</v>
      </c>
      <c r="I272" s="10"/>
      <c r="J272" s="10"/>
      <c r="K272" s="10"/>
      <c r="L272" s="10"/>
      <c r="M272" s="10"/>
      <c r="P272" s="17"/>
    </row>
    <row r="273" spans="1:16" s="11" customFormat="1" ht="15">
      <c r="A273" s="507" t="s">
        <v>5</v>
      </c>
      <c r="B273" s="507"/>
      <c r="C273" s="315">
        <f>C263+C268</f>
        <v>0</v>
      </c>
      <c r="D273" s="315">
        <f>D263+D268</f>
        <v>1234.16</v>
      </c>
      <c r="E273" s="315">
        <f>E263+E268</f>
        <v>1234.16</v>
      </c>
      <c r="F273" s="315">
        <f>F263+F268</f>
        <v>1234.16</v>
      </c>
      <c r="G273" s="102" t="e">
        <f t="shared" si="18"/>
        <v>#DIV/0!</v>
      </c>
      <c r="H273" s="102">
        <f t="shared" si="19"/>
        <v>100</v>
      </c>
      <c r="I273" s="10"/>
      <c r="J273" s="10"/>
      <c r="K273" s="10"/>
      <c r="L273" s="10"/>
      <c r="M273" s="10"/>
      <c r="P273" s="17"/>
    </row>
    <row r="274" spans="2:16" s="11" customFormat="1" ht="15">
      <c r="B274" s="9"/>
      <c r="C274" s="9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P274" s="17"/>
    </row>
    <row r="275" spans="2:16" s="11" customFormat="1" ht="15">
      <c r="B275" s="9"/>
      <c r="C275" s="9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P275" s="17"/>
    </row>
    <row r="276" spans="2:16" s="11" customFormat="1" ht="15">
      <c r="B276" s="9"/>
      <c r="C276" s="9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P276" s="17"/>
    </row>
    <row r="277" spans="1:16" s="11" customFormat="1" ht="15">
      <c r="A277" s="109" t="s">
        <v>274</v>
      </c>
      <c r="B277" s="110"/>
      <c r="C277" s="9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P277" s="17"/>
    </row>
    <row r="278" spans="1:16" s="11" customFormat="1" ht="14.25" customHeight="1">
      <c r="A278" s="502" t="s">
        <v>59</v>
      </c>
      <c r="B278" s="503" t="s">
        <v>2</v>
      </c>
      <c r="C278" s="503" t="s">
        <v>241</v>
      </c>
      <c r="D278" s="499" t="s">
        <v>243</v>
      </c>
      <c r="E278" s="499" t="s">
        <v>224</v>
      </c>
      <c r="F278" s="499" t="s">
        <v>242</v>
      </c>
      <c r="G278" s="499" t="s">
        <v>56</v>
      </c>
      <c r="H278" s="499" t="s">
        <v>56</v>
      </c>
      <c r="I278" s="10"/>
      <c r="J278" s="10"/>
      <c r="K278" s="10"/>
      <c r="L278" s="10"/>
      <c r="M278" s="10"/>
      <c r="P278" s="17"/>
    </row>
    <row r="279" spans="1:16" s="11" customFormat="1" ht="27" customHeight="1">
      <c r="A279" s="502"/>
      <c r="B279" s="503"/>
      <c r="C279" s="503"/>
      <c r="D279" s="499"/>
      <c r="E279" s="499"/>
      <c r="F279" s="499"/>
      <c r="G279" s="499"/>
      <c r="H279" s="499"/>
      <c r="I279" s="10"/>
      <c r="J279" s="10"/>
      <c r="K279" s="10"/>
      <c r="L279" s="10"/>
      <c r="M279" s="10"/>
      <c r="P279" s="17"/>
    </row>
    <row r="280" spans="1:16" s="11" customFormat="1" ht="15">
      <c r="A280" s="494">
        <v>1</v>
      </c>
      <c r="B280" s="494"/>
      <c r="C280" s="49">
        <v>2</v>
      </c>
      <c r="D280" s="50">
        <v>3</v>
      </c>
      <c r="E280" s="50">
        <v>4</v>
      </c>
      <c r="F280" s="50">
        <v>5</v>
      </c>
      <c r="G280" s="50" t="s">
        <v>57</v>
      </c>
      <c r="H280" s="50" t="s">
        <v>58</v>
      </c>
      <c r="I280" s="10"/>
      <c r="J280" s="10"/>
      <c r="K280" s="10"/>
      <c r="L280" s="10"/>
      <c r="M280" s="10"/>
      <c r="P280" s="17"/>
    </row>
    <row r="281" spans="1:16" s="11" customFormat="1" ht="15">
      <c r="A281" s="401">
        <v>31</v>
      </c>
      <c r="B281" s="338" t="s">
        <v>6</v>
      </c>
      <c r="C281" s="425">
        <f>SUM(C282)</f>
        <v>0</v>
      </c>
      <c r="D281" s="425">
        <f aca="true" t="shared" si="20" ref="D281:F282">SUM(D282)</f>
        <v>0</v>
      </c>
      <c r="E281" s="425">
        <f t="shared" si="20"/>
        <v>0</v>
      </c>
      <c r="F281" s="425">
        <f t="shared" si="20"/>
        <v>0</v>
      </c>
      <c r="G281" s="102" t="e">
        <f>F281/C281*100</f>
        <v>#DIV/0!</v>
      </c>
      <c r="H281" s="102" t="e">
        <f>F281/E281*100</f>
        <v>#DIV/0!</v>
      </c>
      <c r="I281" s="10"/>
      <c r="J281" s="10"/>
      <c r="K281" s="10"/>
      <c r="L281" s="10"/>
      <c r="M281" s="10"/>
      <c r="P281" s="17"/>
    </row>
    <row r="282" spans="1:16" s="11" customFormat="1" ht="15">
      <c r="A282" s="369">
        <v>312</v>
      </c>
      <c r="B282" s="370" t="s">
        <v>8</v>
      </c>
      <c r="C282" s="426">
        <f>SUM(C283)</f>
        <v>0</v>
      </c>
      <c r="D282" s="426">
        <f t="shared" si="20"/>
        <v>0</v>
      </c>
      <c r="E282" s="426">
        <f t="shared" si="20"/>
        <v>0</v>
      </c>
      <c r="F282" s="426">
        <f t="shared" si="20"/>
        <v>0</v>
      </c>
      <c r="G282" s="361" t="e">
        <f aca="true" t="shared" si="21" ref="G282:G318">F282/C282*100</f>
        <v>#DIV/0!</v>
      </c>
      <c r="H282" s="361" t="e">
        <f aca="true" t="shared" si="22" ref="H282:H318">F282/E282*100</f>
        <v>#DIV/0!</v>
      </c>
      <c r="I282" s="10"/>
      <c r="J282" s="10"/>
      <c r="K282" s="10"/>
      <c r="L282" s="10"/>
      <c r="M282" s="10"/>
      <c r="P282" s="17"/>
    </row>
    <row r="283" spans="1:16" s="11" customFormat="1" ht="15">
      <c r="A283" s="320" t="s">
        <v>71</v>
      </c>
      <c r="B283" s="371" t="s">
        <v>8</v>
      </c>
      <c r="C283" s="322"/>
      <c r="D283" s="323"/>
      <c r="E283" s="323"/>
      <c r="F283" s="323"/>
      <c r="G283" s="8" t="e">
        <f t="shared" si="21"/>
        <v>#DIV/0!</v>
      </c>
      <c r="H283" s="8" t="e">
        <f t="shared" si="22"/>
        <v>#DIV/0!</v>
      </c>
      <c r="I283" s="10"/>
      <c r="J283" s="10"/>
      <c r="K283" s="10"/>
      <c r="L283" s="10"/>
      <c r="M283" s="10"/>
      <c r="P283" s="17"/>
    </row>
    <row r="284" spans="1:16" s="11" customFormat="1" ht="15">
      <c r="A284" s="337">
        <v>32</v>
      </c>
      <c r="B284" s="338" t="s">
        <v>10</v>
      </c>
      <c r="C284" s="425">
        <f>SUM(C285,C290,C297,C307)</f>
        <v>37292.36</v>
      </c>
      <c r="D284" s="425">
        <f>SUM(D285,D290,D297,D307)</f>
        <v>16450</v>
      </c>
      <c r="E284" s="425">
        <f>SUM(E285,E290,E297,E307)</f>
        <v>16450</v>
      </c>
      <c r="F284" s="425">
        <f>SUM(F285,F290,F297,F307)</f>
        <v>12745.04</v>
      </c>
      <c r="G284" s="102">
        <f t="shared" si="21"/>
        <v>34.176008168965446</v>
      </c>
      <c r="H284" s="102">
        <f t="shared" si="22"/>
        <v>77.47744680851063</v>
      </c>
      <c r="I284" s="10"/>
      <c r="J284" s="10"/>
      <c r="K284" s="10"/>
      <c r="L284" s="10"/>
      <c r="M284" s="10"/>
      <c r="P284" s="17"/>
    </row>
    <row r="285" spans="1:16" s="11" customFormat="1" ht="15" customHeight="1">
      <c r="A285" s="369">
        <v>321</v>
      </c>
      <c r="B285" s="370" t="s">
        <v>11</v>
      </c>
      <c r="C285" s="426">
        <f>SUM(C286:C289)</f>
        <v>0</v>
      </c>
      <c r="D285" s="426"/>
      <c r="E285" s="426"/>
      <c r="F285" s="426">
        <f>SUM(F286:F289)</f>
        <v>0</v>
      </c>
      <c r="G285" s="361" t="e">
        <f t="shared" si="21"/>
        <v>#DIV/0!</v>
      </c>
      <c r="H285" s="361" t="e">
        <f t="shared" si="22"/>
        <v>#DIV/0!</v>
      </c>
      <c r="I285" s="10"/>
      <c r="J285" s="10"/>
      <c r="K285" s="10"/>
      <c r="L285" s="10"/>
      <c r="M285" s="10"/>
      <c r="P285" s="17"/>
    </row>
    <row r="286" spans="1:16" s="34" customFormat="1" ht="15" customHeight="1">
      <c r="A286" s="320" t="s">
        <v>63</v>
      </c>
      <c r="B286" s="371" t="s">
        <v>64</v>
      </c>
      <c r="C286" s="322"/>
      <c r="D286" s="323"/>
      <c r="E286" s="323"/>
      <c r="F286" s="323"/>
      <c r="G286" s="8" t="e">
        <f t="shared" si="21"/>
        <v>#DIV/0!</v>
      </c>
      <c r="H286" s="8" t="e">
        <f t="shared" si="22"/>
        <v>#DIV/0!</v>
      </c>
      <c r="I286" s="19"/>
      <c r="J286" s="19"/>
      <c r="K286" s="19"/>
      <c r="L286" s="19"/>
      <c r="M286" s="19"/>
      <c r="P286" s="3"/>
    </row>
    <row r="287" spans="1:16" s="34" customFormat="1" ht="30" customHeight="1">
      <c r="A287" s="320" t="s">
        <v>65</v>
      </c>
      <c r="B287" s="371" t="s">
        <v>12</v>
      </c>
      <c r="C287" s="322"/>
      <c r="D287" s="323"/>
      <c r="E287" s="323"/>
      <c r="F287" s="323"/>
      <c r="G287" s="8" t="e">
        <f t="shared" si="21"/>
        <v>#DIV/0!</v>
      </c>
      <c r="H287" s="8" t="e">
        <f t="shared" si="22"/>
        <v>#DIV/0!</v>
      </c>
      <c r="I287" s="19"/>
      <c r="J287" s="19"/>
      <c r="K287" s="19"/>
      <c r="L287" s="19"/>
      <c r="M287" s="19"/>
      <c r="P287" s="3"/>
    </row>
    <row r="288" spans="1:16" s="34" customFormat="1" ht="30" customHeight="1">
      <c r="A288" s="387">
        <v>3213</v>
      </c>
      <c r="B288" s="321" t="s">
        <v>105</v>
      </c>
      <c r="C288" s="322"/>
      <c r="D288" s="323"/>
      <c r="E288" s="323"/>
      <c r="F288" s="323"/>
      <c r="G288" s="8"/>
      <c r="H288" s="8"/>
      <c r="I288" s="19"/>
      <c r="J288" s="19"/>
      <c r="K288" s="19"/>
      <c r="L288" s="19"/>
      <c r="M288" s="19"/>
      <c r="P288" s="3"/>
    </row>
    <row r="289" spans="1:16" s="34" customFormat="1" ht="30" customHeight="1">
      <c r="A289" s="387">
        <v>3214</v>
      </c>
      <c r="B289" s="321" t="s">
        <v>106</v>
      </c>
      <c r="C289" s="322"/>
      <c r="D289" s="323"/>
      <c r="E289" s="323"/>
      <c r="F289" s="323"/>
      <c r="G289" s="8"/>
      <c r="H289" s="8"/>
      <c r="I289" s="19"/>
      <c r="J289" s="19"/>
      <c r="K289" s="19"/>
      <c r="L289" s="19"/>
      <c r="M289" s="19"/>
      <c r="P289" s="3"/>
    </row>
    <row r="290" spans="1:16" s="11" customFormat="1" ht="15">
      <c r="A290" s="369">
        <v>322</v>
      </c>
      <c r="B290" s="370" t="s">
        <v>13</v>
      </c>
      <c r="C290" s="426">
        <f>SUM(C291:C296)</f>
        <v>36697.76</v>
      </c>
      <c r="D290" s="426">
        <v>14900</v>
      </c>
      <c r="E290" s="426">
        <v>14900</v>
      </c>
      <c r="F290" s="426">
        <f>SUM(F291:F296)</f>
        <v>11808.7</v>
      </c>
      <c r="G290" s="361">
        <f t="shared" si="21"/>
        <v>32.17825829151425</v>
      </c>
      <c r="H290" s="361">
        <f t="shared" si="22"/>
        <v>79.2530201342282</v>
      </c>
      <c r="I290" s="10"/>
      <c r="J290" s="10"/>
      <c r="K290" s="10"/>
      <c r="L290" s="10"/>
      <c r="M290" s="10"/>
      <c r="P290" s="17"/>
    </row>
    <row r="291" spans="1:16" s="11" customFormat="1" ht="15">
      <c r="A291" s="320" t="s">
        <v>66</v>
      </c>
      <c r="B291" s="371" t="s">
        <v>14</v>
      </c>
      <c r="C291" s="322">
        <v>371.58</v>
      </c>
      <c r="D291" s="323"/>
      <c r="E291" s="323"/>
      <c r="F291" s="323">
        <v>3516.24</v>
      </c>
      <c r="G291" s="8">
        <f t="shared" si="21"/>
        <v>946.294203132569</v>
      </c>
      <c r="H291" s="8" t="e">
        <f t="shared" si="22"/>
        <v>#DIV/0!</v>
      </c>
      <c r="I291" s="10"/>
      <c r="J291" s="10"/>
      <c r="K291" s="10"/>
      <c r="L291" s="10"/>
      <c r="M291" s="10"/>
      <c r="P291" s="17"/>
    </row>
    <row r="292" spans="1:16" s="11" customFormat="1" ht="15">
      <c r="A292" s="409">
        <v>3222</v>
      </c>
      <c r="B292" s="410" t="s">
        <v>107</v>
      </c>
      <c r="C292" s="322">
        <v>36182.07</v>
      </c>
      <c r="D292" s="323"/>
      <c r="E292" s="323"/>
      <c r="F292" s="323">
        <v>7109.69</v>
      </c>
      <c r="G292" s="8">
        <f t="shared" si="21"/>
        <v>19.649760226543144</v>
      </c>
      <c r="H292" s="8" t="e">
        <f t="shared" si="22"/>
        <v>#DIV/0!</v>
      </c>
      <c r="I292" s="10"/>
      <c r="J292" s="10"/>
      <c r="K292" s="10"/>
      <c r="L292" s="10"/>
      <c r="M292" s="10"/>
      <c r="P292" s="17"/>
    </row>
    <row r="293" spans="1:16" s="11" customFormat="1" ht="15">
      <c r="A293" s="320" t="s">
        <v>67</v>
      </c>
      <c r="B293" s="371" t="s">
        <v>68</v>
      </c>
      <c r="C293" s="322">
        <v>97.66</v>
      </c>
      <c r="D293" s="323"/>
      <c r="E293" s="323"/>
      <c r="F293" s="323">
        <v>109.9</v>
      </c>
      <c r="G293" s="8">
        <f t="shared" si="21"/>
        <v>112.53327872209708</v>
      </c>
      <c r="H293" s="8" t="e">
        <f t="shared" si="22"/>
        <v>#DIV/0!</v>
      </c>
      <c r="I293" s="10"/>
      <c r="J293" s="10"/>
      <c r="K293" s="10"/>
      <c r="L293" s="10"/>
      <c r="M293" s="10"/>
      <c r="P293" s="17"/>
    </row>
    <row r="294" spans="1:16" s="11" customFormat="1" ht="30">
      <c r="A294" s="320" t="s">
        <v>69</v>
      </c>
      <c r="B294" s="371" t="s">
        <v>70</v>
      </c>
      <c r="C294" s="322"/>
      <c r="D294" s="323"/>
      <c r="E294" s="323"/>
      <c r="F294" s="323"/>
      <c r="G294" s="8" t="e">
        <f t="shared" si="21"/>
        <v>#DIV/0!</v>
      </c>
      <c r="H294" s="8" t="e">
        <f t="shared" si="22"/>
        <v>#DIV/0!</v>
      </c>
      <c r="I294" s="10"/>
      <c r="J294" s="10"/>
      <c r="K294" s="10"/>
      <c r="L294" s="10"/>
      <c r="M294" s="10"/>
      <c r="P294" s="17"/>
    </row>
    <row r="295" spans="1:16" s="11" customFormat="1" ht="15">
      <c r="A295" s="409">
        <v>3225</v>
      </c>
      <c r="B295" s="410" t="s">
        <v>108</v>
      </c>
      <c r="C295" s="322">
        <v>46.45</v>
      </c>
      <c r="D295" s="323"/>
      <c r="E295" s="323"/>
      <c r="F295" s="323">
        <v>1072.87</v>
      </c>
      <c r="G295" s="8">
        <f t="shared" si="21"/>
        <v>2309.7308934337993</v>
      </c>
      <c r="H295" s="8" t="e">
        <f t="shared" si="22"/>
        <v>#DIV/0!</v>
      </c>
      <c r="I295" s="10"/>
      <c r="J295" s="10"/>
      <c r="K295" s="10"/>
      <c r="L295" s="10"/>
      <c r="M295" s="10"/>
      <c r="P295" s="17"/>
    </row>
    <row r="296" spans="1:16" s="11" customFormat="1" ht="15">
      <c r="A296" s="409">
        <v>3227</v>
      </c>
      <c r="B296" s="410" t="s">
        <v>109</v>
      </c>
      <c r="C296" s="322"/>
      <c r="D296" s="323"/>
      <c r="E296" s="323"/>
      <c r="F296" s="323"/>
      <c r="G296" s="8" t="e">
        <f t="shared" si="21"/>
        <v>#DIV/0!</v>
      </c>
      <c r="H296" s="8" t="e">
        <f t="shared" si="22"/>
        <v>#DIV/0!</v>
      </c>
      <c r="I296" s="10"/>
      <c r="J296" s="10"/>
      <c r="K296" s="10"/>
      <c r="L296" s="10"/>
      <c r="M296" s="10"/>
      <c r="P296" s="17"/>
    </row>
    <row r="297" spans="1:16" s="11" customFormat="1" ht="15">
      <c r="A297" s="369">
        <v>323</v>
      </c>
      <c r="B297" s="370" t="s">
        <v>15</v>
      </c>
      <c r="C297" s="426">
        <f>SUM(C298:C306)</f>
        <v>594.6</v>
      </c>
      <c r="D297" s="426">
        <v>1000</v>
      </c>
      <c r="E297" s="426">
        <v>1000</v>
      </c>
      <c r="F297" s="426">
        <f>SUM(F298:F306)</f>
        <v>786.04</v>
      </c>
      <c r="G297" s="361">
        <f t="shared" si="21"/>
        <v>132.19643457786748</v>
      </c>
      <c r="H297" s="361">
        <f t="shared" si="22"/>
        <v>78.604</v>
      </c>
      <c r="I297" s="10"/>
      <c r="J297" s="10"/>
      <c r="K297" s="10"/>
      <c r="L297" s="10"/>
      <c r="M297" s="10"/>
      <c r="P297" s="17"/>
    </row>
    <row r="298" spans="1:16" s="34" customFormat="1" ht="15">
      <c r="A298" s="320" t="s">
        <v>72</v>
      </c>
      <c r="B298" s="371" t="s">
        <v>73</v>
      </c>
      <c r="C298" s="412"/>
      <c r="D298" s="323"/>
      <c r="E298" s="323"/>
      <c r="F298" s="323"/>
      <c r="G298" s="8" t="e">
        <f t="shared" si="21"/>
        <v>#DIV/0!</v>
      </c>
      <c r="H298" s="8" t="e">
        <f t="shared" si="22"/>
        <v>#DIV/0!</v>
      </c>
      <c r="I298" s="19"/>
      <c r="J298" s="19"/>
      <c r="K298" s="19"/>
      <c r="L298" s="19"/>
      <c r="M298" s="19"/>
      <c r="P298" s="3"/>
    </row>
    <row r="299" spans="1:16" s="34" customFormat="1" ht="15">
      <c r="A299" s="320" t="s">
        <v>74</v>
      </c>
      <c r="B299" s="371" t="s">
        <v>75</v>
      </c>
      <c r="C299" s="412"/>
      <c r="D299" s="323"/>
      <c r="E299" s="323"/>
      <c r="F299" s="323"/>
      <c r="G299" s="8" t="e">
        <f t="shared" si="21"/>
        <v>#DIV/0!</v>
      </c>
      <c r="H299" s="8" t="e">
        <f t="shared" si="22"/>
        <v>#DIV/0!</v>
      </c>
      <c r="I299" s="19"/>
      <c r="J299" s="19"/>
      <c r="K299" s="19"/>
      <c r="L299" s="19"/>
      <c r="M299" s="19"/>
      <c r="P299" s="3"/>
    </row>
    <row r="300" spans="1:16" s="34" customFormat="1" ht="15">
      <c r="A300" s="409">
        <v>3233</v>
      </c>
      <c r="B300" s="410" t="s">
        <v>156</v>
      </c>
      <c r="C300" s="412"/>
      <c r="D300" s="323"/>
      <c r="E300" s="323"/>
      <c r="F300" s="323"/>
      <c r="G300" s="8"/>
      <c r="H300" s="8" t="e">
        <f t="shared" si="22"/>
        <v>#DIV/0!</v>
      </c>
      <c r="I300" s="19"/>
      <c r="J300" s="19"/>
      <c r="K300" s="19"/>
      <c r="L300" s="19"/>
      <c r="M300" s="19"/>
      <c r="P300" s="3"/>
    </row>
    <row r="301" spans="1:16" s="34" customFormat="1" ht="15">
      <c r="A301" s="320" t="s">
        <v>76</v>
      </c>
      <c r="B301" s="371" t="s">
        <v>77</v>
      </c>
      <c r="C301" s="412"/>
      <c r="D301" s="323"/>
      <c r="E301" s="323"/>
      <c r="F301" s="323"/>
      <c r="G301" s="8" t="e">
        <f t="shared" si="21"/>
        <v>#DIV/0!</v>
      </c>
      <c r="H301" s="8" t="e">
        <f t="shared" si="22"/>
        <v>#DIV/0!</v>
      </c>
      <c r="I301" s="19"/>
      <c r="J301" s="19"/>
      <c r="K301" s="19"/>
      <c r="L301" s="19"/>
      <c r="M301" s="19"/>
      <c r="P301" s="3"/>
    </row>
    <row r="302" spans="1:16" s="34" customFormat="1" ht="15">
      <c r="A302" s="409">
        <v>3235</v>
      </c>
      <c r="B302" s="410" t="s">
        <v>134</v>
      </c>
      <c r="C302" s="412"/>
      <c r="D302" s="323"/>
      <c r="E302" s="323"/>
      <c r="F302" s="323"/>
      <c r="G302" s="8" t="e">
        <f t="shared" si="21"/>
        <v>#DIV/0!</v>
      </c>
      <c r="H302" s="8" t="e">
        <f t="shared" si="22"/>
        <v>#DIV/0!</v>
      </c>
      <c r="I302" s="19"/>
      <c r="J302" s="19"/>
      <c r="K302" s="19"/>
      <c r="L302" s="19"/>
      <c r="M302" s="19"/>
      <c r="P302" s="3"/>
    </row>
    <row r="303" spans="1:16" s="34" customFormat="1" ht="15">
      <c r="A303" s="409">
        <v>3236</v>
      </c>
      <c r="B303" s="410" t="s">
        <v>111</v>
      </c>
      <c r="C303" s="412">
        <v>594.6</v>
      </c>
      <c r="D303" s="323"/>
      <c r="E303" s="323"/>
      <c r="F303" s="323">
        <v>661.04</v>
      </c>
      <c r="G303" s="8">
        <f t="shared" si="21"/>
        <v>111.17389841910527</v>
      </c>
      <c r="H303" s="8" t="e">
        <f t="shared" si="22"/>
        <v>#DIV/0!</v>
      </c>
      <c r="I303" s="19"/>
      <c r="J303" s="19"/>
      <c r="K303" s="19"/>
      <c r="L303" s="19"/>
      <c r="M303" s="19"/>
      <c r="P303" s="3"/>
    </row>
    <row r="304" spans="1:16" s="34" customFormat="1" ht="15">
      <c r="A304" s="409">
        <v>3237</v>
      </c>
      <c r="B304" s="410" t="s">
        <v>112</v>
      </c>
      <c r="C304" s="412"/>
      <c r="D304" s="323"/>
      <c r="E304" s="323"/>
      <c r="F304" s="323">
        <v>125</v>
      </c>
      <c r="G304" s="8" t="e">
        <f t="shared" si="21"/>
        <v>#DIV/0!</v>
      </c>
      <c r="H304" s="8" t="e">
        <f t="shared" si="22"/>
        <v>#DIV/0!</v>
      </c>
      <c r="I304" s="19"/>
      <c r="J304" s="19"/>
      <c r="K304" s="19"/>
      <c r="L304" s="19"/>
      <c r="M304" s="19"/>
      <c r="P304" s="3"/>
    </row>
    <row r="305" spans="1:16" s="34" customFormat="1" ht="15">
      <c r="A305" s="320" t="s">
        <v>78</v>
      </c>
      <c r="B305" s="371" t="s">
        <v>79</v>
      </c>
      <c r="C305" s="412"/>
      <c r="D305" s="323"/>
      <c r="E305" s="323"/>
      <c r="F305" s="323"/>
      <c r="G305" s="8" t="e">
        <f t="shared" si="21"/>
        <v>#DIV/0!</v>
      </c>
      <c r="H305" s="8" t="e">
        <f t="shared" si="22"/>
        <v>#DIV/0!</v>
      </c>
      <c r="I305" s="19"/>
      <c r="J305" s="19"/>
      <c r="K305" s="19"/>
      <c r="L305" s="19"/>
      <c r="M305" s="19"/>
      <c r="P305" s="3"/>
    </row>
    <row r="306" spans="1:16" s="34" customFormat="1" ht="15">
      <c r="A306" s="320" t="s">
        <v>80</v>
      </c>
      <c r="B306" s="371" t="s">
        <v>16</v>
      </c>
      <c r="C306" s="412"/>
      <c r="D306" s="323"/>
      <c r="E306" s="323"/>
      <c r="F306" s="323"/>
      <c r="G306" s="8" t="e">
        <f t="shared" si="21"/>
        <v>#DIV/0!</v>
      </c>
      <c r="H306" s="8" t="e">
        <f t="shared" si="22"/>
        <v>#DIV/0!</v>
      </c>
      <c r="I306" s="19"/>
      <c r="J306" s="19"/>
      <c r="K306" s="19"/>
      <c r="L306" s="19"/>
      <c r="M306" s="19"/>
      <c r="P306" s="3"/>
    </row>
    <row r="307" spans="1:16" s="11" customFormat="1" ht="15">
      <c r="A307" s="369">
        <v>329</v>
      </c>
      <c r="B307" s="370" t="s">
        <v>17</v>
      </c>
      <c r="C307" s="426">
        <f>SUM(C308:C314)</f>
        <v>0</v>
      </c>
      <c r="D307" s="426">
        <v>550</v>
      </c>
      <c r="E307" s="426">
        <v>550</v>
      </c>
      <c r="F307" s="426">
        <f>SUM(F308:F314)</f>
        <v>150.3</v>
      </c>
      <c r="G307" s="361" t="e">
        <f t="shared" si="21"/>
        <v>#DIV/0!</v>
      </c>
      <c r="H307" s="361">
        <f t="shared" si="22"/>
        <v>27.327272727272728</v>
      </c>
      <c r="I307" s="10"/>
      <c r="J307" s="10"/>
      <c r="K307" s="10"/>
      <c r="L307" s="10"/>
      <c r="M307" s="10"/>
      <c r="P307" s="17"/>
    </row>
    <row r="308" spans="1:13" s="34" customFormat="1" ht="31.5" customHeight="1">
      <c r="A308" s="320" t="s">
        <v>81</v>
      </c>
      <c r="B308" s="371" t="s">
        <v>82</v>
      </c>
      <c r="C308" s="412"/>
      <c r="D308" s="323"/>
      <c r="E308" s="323"/>
      <c r="F308" s="323">
        <v>150.3</v>
      </c>
      <c r="G308" s="8" t="e">
        <f t="shared" si="21"/>
        <v>#DIV/0!</v>
      </c>
      <c r="H308" s="8" t="e">
        <f t="shared" si="22"/>
        <v>#DIV/0!</v>
      </c>
      <c r="I308" s="19"/>
      <c r="J308" s="19"/>
      <c r="K308" s="19"/>
      <c r="L308" s="19"/>
      <c r="M308" s="19"/>
    </row>
    <row r="309" spans="1:13" s="34" customFormat="1" ht="31.5" customHeight="1">
      <c r="A309" s="409">
        <v>3292</v>
      </c>
      <c r="B309" s="410" t="s">
        <v>157</v>
      </c>
      <c r="C309" s="412"/>
      <c r="D309" s="323"/>
      <c r="E309" s="323"/>
      <c r="F309" s="323"/>
      <c r="G309" s="8"/>
      <c r="H309" s="8"/>
      <c r="I309" s="19"/>
      <c r="J309" s="19"/>
      <c r="K309" s="19"/>
      <c r="L309" s="19"/>
      <c r="M309" s="19"/>
    </row>
    <row r="310" spans="1:13" s="34" customFormat="1" ht="15">
      <c r="A310" s="320" t="s">
        <v>83</v>
      </c>
      <c r="B310" s="371" t="s">
        <v>84</v>
      </c>
      <c r="C310" s="412"/>
      <c r="D310" s="323"/>
      <c r="E310" s="323"/>
      <c r="F310" s="323"/>
      <c r="G310" s="8" t="e">
        <f t="shared" si="21"/>
        <v>#DIV/0!</v>
      </c>
      <c r="H310" s="8" t="e">
        <f t="shared" si="22"/>
        <v>#DIV/0!</v>
      </c>
      <c r="I310" s="19"/>
      <c r="J310" s="19"/>
      <c r="K310" s="19"/>
      <c r="L310" s="19"/>
      <c r="M310" s="19"/>
    </row>
    <row r="311" spans="1:13" s="34" customFormat="1" ht="15">
      <c r="A311" s="320">
        <v>3294</v>
      </c>
      <c r="B311" s="371" t="s">
        <v>113</v>
      </c>
      <c r="C311" s="412"/>
      <c r="D311" s="323"/>
      <c r="E311" s="323"/>
      <c r="F311" s="323"/>
      <c r="G311" s="8" t="e">
        <f t="shared" si="21"/>
        <v>#DIV/0!</v>
      </c>
      <c r="H311" s="8" t="e">
        <f t="shared" si="22"/>
        <v>#DIV/0!</v>
      </c>
      <c r="I311" s="19"/>
      <c r="J311" s="19"/>
      <c r="K311" s="19"/>
      <c r="L311" s="19"/>
      <c r="M311" s="19"/>
    </row>
    <row r="312" spans="1:13" s="34" customFormat="1" ht="15">
      <c r="A312" s="320">
        <v>3295</v>
      </c>
      <c r="B312" s="371" t="s">
        <v>85</v>
      </c>
      <c r="C312" s="412"/>
      <c r="D312" s="323"/>
      <c r="E312" s="323"/>
      <c r="F312" s="323"/>
      <c r="G312" s="8" t="e">
        <f t="shared" si="21"/>
        <v>#DIV/0!</v>
      </c>
      <c r="H312" s="8" t="e">
        <f t="shared" si="22"/>
        <v>#DIV/0!</v>
      </c>
      <c r="I312" s="19"/>
      <c r="J312" s="19"/>
      <c r="K312" s="19"/>
      <c r="L312" s="19"/>
      <c r="M312" s="19"/>
    </row>
    <row r="313" spans="1:13" s="34" customFormat="1" ht="15">
      <c r="A313" s="320">
        <v>3296</v>
      </c>
      <c r="B313" s="371" t="s">
        <v>180</v>
      </c>
      <c r="C313" s="412"/>
      <c r="D313" s="323"/>
      <c r="E313" s="323"/>
      <c r="F313" s="323"/>
      <c r="G313" s="8" t="e">
        <f t="shared" si="21"/>
        <v>#DIV/0!</v>
      </c>
      <c r="H313" s="8" t="e">
        <f t="shared" si="22"/>
        <v>#DIV/0!</v>
      </c>
      <c r="I313" s="19"/>
      <c r="J313" s="19"/>
      <c r="K313" s="19"/>
      <c r="L313" s="19"/>
      <c r="M313" s="19"/>
    </row>
    <row r="314" spans="1:13" s="34" customFormat="1" ht="15">
      <c r="A314" s="320" t="s">
        <v>86</v>
      </c>
      <c r="B314" s="371" t="s">
        <v>17</v>
      </c>
      <c r="C314" s="412"/>
      <c r="D314" s="323"/>
      <c r="E314" s="323"/>
      <c r="F314" s="323"/>
      <c r="G314" s="8" t="e">
        <f t="shared" si="21"/>
        <v>#DIV/0!</v>
      </c>
      <c r="H314" s="8" t="e">
        <f t="shared" si="22"/>
        <v>#DIV/0!</v>
      </c>
      <c r="I314" s="19"/>
      <c r="J314" s="19"/>
      <c r="K314" s="19"/>
      <c r="L314" s="19"/>
      <c r="M314" s="19"/>
    </row>
    <row r="315" spans="1:16" s="11" customFormat="1" ht="15">
      <c r="A315" s="337">
        <v>34</v>
      </c>
      <c r="B315" s="338" t="s">
        <v>18</v>
      </c>
      <c r="C315" s="425">
        <f>SUM(C316)</f>
        <v>0</v>
      </c>
      <c r="D315" s="425">
        <f aca="true" t="shared" si="23" ref="D315:F316">SUM(D316)</f>
        <v>0</v>
      </c>
      <c r="E315" s="425">
        <f t="shared" si="23"/>
        <v>0</v>
      </c>
      <c r="F315" s="425">
        <f t="shared" si="23"/>
        <v>0</v>
      </c>
      <c r="G315" s="102" t="e">
        <f t="shared" si="21"/>
        <v>#DIV/0!</v>
      </c>
      <c r="H315" s="102" t="e">
        <f t="shared" si="22"/>
        <v>#DIV/0!</v>
      </c>
      <c r="I315" s="10"/>
      <c r="J315" s="10"/>
      <c r="K315" s="10"/>
      <c r="L315" s="10"/>
      <c r="M315" s="10"/>
      <c r="P315" s="17"/>
    </row>
    <row r="316" spans="1:16" s="11" customFormat="1" ht="15">
      <c r="A316" s="369">
        <v>343</v>
      </c>
      <c r="B316" s="370" t="s">
        <v>19</v>
      </c>
      <c r="C316" s="426">
        <f>SUM(C317)</f>
        <v>0</v>
      </c>
      <c r="D316" s="426"/>
      <c r="E316" s="426"/>
      <c r="F316" s="426">
        <f t="shared" si="23"/>
        <v>0</v>
      </c>
      <c r="G316" s="361" t="e">
        <f t="shared" si="21"/>
        <v>#DIV/0!</v>
      </c>
      <c r="H316" s="361" t="e">
        <f t="shared" si="22"/>
        <v>#DIV/0!</v>
      </c>
      <c r="I316" s="10"/>
      <c r="J316" s="10"/>
      <c r="K316" s="10"/>
      <c r="L316" s="10"/>
      <c r="M316" s="10"/>
      <c r="P316" s="17"/>
    </row>
    <row r="317" spans="1:16" s="11" customFormat="1" ht="15">
      <c r="A317" s="320" t="s">
        <v>87</v>
      </c>
      <c r="B317" s="371" t="s">
        <v>88</v>
      </c>
      <c r="C317" s="266"/>
      <c r="D317" s="323"/>
      <c r="E317" s="323"/>
      <c r="F317" s="323"/>
      <c r="G317" s="8" t="e">
        <f t="shared" si="21"/>
        <v>#DIV/0!</v>
      </c>
      <c r="H317" s="8" t="e">
        <f t="shared" si="22"/>
        <v>#DIV/0!</v>
      </c>
      <c r="I317" s="10"/>
      <c r="J317" s="10"/>
      <c r="K317" s="10"/>
      <c r="L317" s="10"/>
      <c r="M317" s="10"/>
      <c r="P317" s="17"/>
    </row>
    <row r="318" spans="1:16" s="11" customFormat="1" ht="15">
      <c r="A318" s="507" t="s">
        <v>5</v>
      </c>
      <c r="B318" s="507"/>
      <c r="C318" s="427">
        <f>SUM(C281,C284,C315)</f>
        <v>37292.36</v>
      </c>
      <c r="D318" s="427">
        <f>SUM(D281,D284,D315)</f>
        <v>16450</v>
      </c>
      <c r="E318" s="427">
        <f>SUM(E281,E284,E315)</f>
        <v>16450</v>
      </c>
      <c r="F318" s="427">
        <f>SUM(F281,F284,F315)</f>
        <v>12745.04</v>
      </c>
      <c r="G318" s="102">
        <f t="shared" si="21"/>
        <v>34.176008168965446</v>
      </c>
      <c r="H318" s="102">
        <f t="shared" si="22"/>
        <v>77.47744680851063</v>
      </c>
      <c r="I318" s="10"/>
      <c r="J318" s="10"/>
      <c r="K318" s="10"/>
      <c r="L318" s="10"/>
      <c r="M318" s="10"/>
      <c r="P318" s="17"/>
    </row>
    <row r="319" spans="1:16" s="11" customFormat="1" ht="15">
      <c r="A319" s="132"/>
      <c r="B319" s="132"/>
      <c r="C319" s="133"/>
      <c r="D319" s="133"/>
      <c r="E319" s="133"/>
      <c r="F319" s="133"/>
      <c r="G319" s="119"/>
      <c r="H319" s="119"/>
      <c r="I319" s="10"/>
      <c r="J319" s="10"/>
      <c r="K319" s="10"/>
      <c r="L319" s="10"/>
      <c r="M319" s="10"/>
      <c r="P319" s="17"/>
    </row>
    <row r="320" spans="1:16" s="11" customFormat="1" ht="15">
      <c r="A320" s="132"/>
      <c r="B320" s="132"/>
      <c r="C320" s="133"/>
      <c r="D320" s="133"/>
      <c r="E320" s="133"/>
      <c r="F320" s="133"/>
      <c r="G320" s="119"/>
      <c r="H320" s="119"/>
      <c r="I320" s="10"/>
      <c r="J320" s="10"/>
      <c r="K320" s="10"/>
      <c r="L320" s="10"/>
      <c r="M320" s="10"/>
      <c r="P320" s="17"/>
    </row>
    <row r="321" spans="1:16" s="11" customFormat="1" ht="15">
      <c r="A321" s="109" t="s">
        <v>273</v>
      </c>
      <c r="B321" s="9"/>
      <c r="C321" s="9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P321" s="17"/>
    </row>
    <row r="322" spans="1:16" s="11" customFormat="1" ht="15" customHeight="1">
      <c r="A322" s="502" t="s">
        <v>59</v>
      </c>
      <c r="B322" s="503" t="s">
        <v>2</v>
      </c>
      <c r="C322" s="503" t="s">
        <v>241</v>
      </c>
      <c r="D322" s="499" t="s">
        <v>243</v>
      </c>
      <c r="E322" s="499" t="s">
        <v>224</v>
      </c>
      <c r="F322" s="499" t="s">
        <v>242</v>
      </c>
      <c r="G322" s="499" t="s">
        <v>56</v>
      </c>
      <c r="H322" s="499" t="s">
        <v>56</v>
      </c>
      <c r="I322" s="10"/>
      <c r="J322" s="10"/>
      <c r="K322" s="10"/>
      <c r="L322" s="10"/>
      <c r="M322" s="10"/>
      <c r="P322" s="17"/>
    </row>
    <row r="323" spans="1:16" s="11" customFormat="1" ht="24" customHeight="1">
      <c r="A323" s="502"/>
      <c r="B323" s="503"/>
      <c r="C323" s="503"/>
      <c r="D323" s="499"/>
      <c r="E323" s="499"/>
      <c r="F323" s="499"/>
      <c r="G323" s="499"/>
      <c r="H323" s="499"/>
      <c r="I323" s="10"/>
      <c r="J323" s="10"/>
      <c r="K323" s="10"/>
      <c r="L323" s="10"/>
      <c r="M323" s="10"/>
      <c r="P323" s="17"/>
    </row>
    <row r="324" spans="1:16" s="11" customFormat="1" ht="15">
      <c r="A324" s="494">
        <v>1</v>
      </c>
      <c r="B324" s="494"/>
      <c r="C324" s="49">
        <v>2</v>
      </c>
      <c r="D324" s="50">
        <v>3</v>
      </c>
      <c r="E324" s="50">
        <v>4</v>
      </c>
      <c r="F324" s="50">
        <v>5</v>
      </c>
      <c r="G324" s="50" t="s">
        <v>57</v>
      </c>
      <c r="H324" s="50" t="s">
        <v>58</v>
      </c>
      <c r="I324" s="10"/>
      <c r="J324" s="10"/>
      <c r="K324" s="10"/>
      <c r="L324" s="10"/>
      <c r="M324" s="10"/>
      <c r="P324" s="17"/>
    </row>
    <row r="325" spans="1:16" s="11" customFormat="1" ht="15">
      <c r="A325" s="428">
        <v>31</v>
      </c>
      <c r="B325" s="429" t="s">
        <v>6</v>
      </c>
      <c r="C325" s="430">
        <f>SUM(C326,C330,C332)</f>
        <v>0</v>
      </c>
      <c r="D325" s="430">
        <f>SUM(D326,D330,D332)</f>
        <v>0</v>
      </c>
      <c r="E325" s="430">
        <f>SUM(E326,E330,E332)</f>
        <v>0</v>
      </c>
      <c r="F325" s="430">
        <f>SUM(F326,F330,F332)</f>
        <v>0</v>
      </c>
      <c r="G325" s="102" t="e">
        <f>F325/C325*100</f>
        <v>#DIV/0!</v>
      </c>
      <c r="H325" s="102" t="e">
        <f>F325/E325*100</f>
        <v>#DIV/0!</v>
      </c>
      <c r="I325" s="10"/>
      <c r="J325" s="10"/>
      <c r="K325" s="10"/>
      <c r="L325" s="10"/>
      <c r="M325" s="10"/>
      <c r="P325" s="17"/>
    </row>
    <row r="326" spans="1:16" s="11" customFormat="1" ht="15">
      <c r="A326" s="406">
        <v>311</v>
      </c>
      <c r="B326" s="407" t="s">
        <v>7</v>
      </c>
      <c r="C326" s="413">
        <f>SUM(C327:C329)</f>
        <v>0</v>
      </c>
      <c r="D326" s="413"/>
      <c r="E326" s="413"/>
      <c r="F326" s="413">
        <f>SUM(F327:F329)</f>
        <v>0</v>
      </c>
      <c r="G326" s="361" t="e">
        <f aca="true" t="shared" si="24" ref="G326:G375">F326/C326*100</f>
        <v>#DIV/0!</v>
      </c>
      <c r="H326" s="361" t="e">
        <f aca="true" t="shared" si="25" ref="H326:H375">F326/E326*100</f>
        <v>#DIV/0!</v>
      </c>
      <c r="I326" s="10"/>
      <c r="J326" s="10"/>
      <c r="K326" s="10"/>
      <c r="L326" s="10"/>
      <c r="M326" s="10"/>
      <c r="P326" s="17"/>
    </row>
    <row r="327" spans="1:16" s="11" customFormat="1" ht="15">
      <c r="A327" s="409">
        <v>3111</v>
      </c>
      <c r="B327" s="371" t="s">
        <v>60</v>
      </c>
      <c r="C327" s="358">
        <v>0</v>
      </c>
      <c r="D327" s="358"/>
      <c r="E327" s="358"/>
      <c r="F327" s="358"/>
      <c r="G327" s="8" t="e">
        <f t="shared" si="24"/>
        <v>#DIV/0!</v>
      </c>
      <c r="H327" s="8" t="e">
        <f t="shared" si="25"/>
        <v>#DIV/0!</v>
      </c>
      <c r="I327" s="10"/>
      <c r="J327" s="10"/>
      <c r="K327" s="10"/>
      <c r="L327" s="10"/>
      <c r="M327" s="10"/>
      <c r="P327" s="17"/>
    </row>
    <row r="328" spans="1:16" s="11" customFormat="1" ht="15">
      <c r="A328" s="409">
        <v>3113</v>
      </c>
      <c r="B328" s="371" t="s">
        <v>158</v>
      </c>
      <c r="C328" s="358">
        <v>0</v>
      </c>
      <c r="D328" s="358"/>
      <c r="E328" s="358"/>
      <c r="F328" s="358"/>
      <c r="G328" s="8" t="e">
        <f t="shared" si="24"/>
        <v>#DIV/0!</v>
      </c>
      <c r="H328" s="8" t="e">
        <f t="shared" si="25"/>
        <v>#DIV/0!</v>
      </c>
      <c r="I328" s="10"/>
      <c r="J328" s="10"/>
      <c r="K328" s="10"/>
      <c r="L328" s="10"/>
      <c r="M328" s="10"/>
      <c r="P328" s="17"/>
    </row>
    <row r="329" spans="1:16" s="11" customFormat="1" ht="15">
      <c r="A329" s="409">
        <v>3114</v>
      </c>
      <c r="B329" s="371" t="s">
        <v>159</v>
      </c>
      <c r="C329" s="358">
        <v>0</v>
      </c>
      <c r="D329" s="358"/>
      <c r="E329" s="358"/>
      <c r="F329" s="358"/>
      <c r="G329" s="8" t="e">
        <f t="shared" si="24"/>
        <v>#DIV/0!</v>
      </c>
      <c r="H329" s="8" t="e">
        <f t="shared" si="25"/>
        <v>#DIV/0!</v>
      </c>
      <c r="I329" s="10"/>
      <c r="J329" s="10"/>
      <c r="K329" s="10"/>
      <c r="L329" s="10"/>
      <c r="M329" s="10"/>
      <c r="P329" s="17"/>
    </row>
    <row r="330" spans="1:16" s="11" customFormat="1" ht="15">
      <c r="A330" s="406">
        <v>312</v>
      </c>
      <c r="B330" s="407" t="s">
        <v>8</v>
      </c>
      <c r="C330" s="413">
        <f>SUM(C331)</f>
        <v>0</v>
      </c>
      <c r="D330" s="413">
        <f>SUM(D331)</f>
        <v>0</v>
      </c>
      <c r="E330" s="413">
        <f>SUM(E331)</f>
        <v>0</v>
      </c>
      <c r="F330" s="413">
        <f>SUM(F331)</f>
        <v>0</v>
      </c>
      <c r="G330" s="361" t="e">
        <f t="shared" si="24"/>
        <v>#DIV/0!</v>
      </c>
      <c r="H330" s="361" t="e">
        <f t="shared" si="25"/>
        <v>#DIV/0!</v>
      </c>
      <c r="I330" s="10"/>
      <c r="J330" s="10"/>
      <c r="K330" s="10"/>
      <c r="L330" s="10"/>
      <c r="M330" s="10"/>
      <c r="P330" s="17"/>
    </row>
    <row r="331" spans="1:16" s="11" customFormat="1" ht="15">
      <c r="A331" s="409" t="s">
        <v>71</v>
      </c>
      <c r="B331" s="410" t="s">
        <v>8</v>
      </c>
      <c r="C331" s="358">
        <v>0</v>
      </c>
      <c r="D331" s="358"/>
      <c r="E331" s="358"/>
      <c r="F331" s="358"/>
      <c r="G331" s="8" t="e">
        <f t="shared" si="24"/>
        <v>#DIV/0!</v>
      </c>
      <c r="H331" s="8" t="e">
        <f t="shared" si="25"/>
        <v>#DIV/0!</v>
      </c>
      <c r="I331" s="10"/>
      <c r="J331" s="10"/>
      <c r="K331" s="10"/>
      <c r="L331" s="10"/>
      <c r="M331" s="10"/>
      <c r="P331" s="17"/>
    </row>
    <row r="332" spans="1:16" s="11" customFormat="1" ht="15">
      <c r="A332" s="406">
        <v>313</v>
      </c>
      <c r="B332" s="407" t="s">
        <v>9</v>
      </c>
      <c r="C332" s="413">
        <f>SUM(C333:C334)</f>
        <v>0</v>
      </c>
      <c r="D332" s="413">
        <f>SUM(D333:D334)</f>
        <v>0</v>
      </c>
      <c r="E332" s="413">
        <f>SUM(E333:E334)</f>
        <v>0</v>
      </c>
      <c r="F332" s="413">
        <f>SUM(F333:F334)</f>
        <v>0</v>
      </c>
      <c r="G332" s="361" t="e">
        <f t="shared" si="24"/>
        <v>#DIV/0!</v>
      </c>
      <c r="H332" s="361" t="e">
        <f t="shared" si="25"/>
        <v>#DIV/0!</v>
      </c>
      <c r="I332" s="10"/>
      <c r="J332" s="10"/>
      <c r="K332" s="10"/>
      <c r="L332" s="10"/>
      <c r="M332" s="10"/>
      <c r="P332" s="17"/>
    </row>
    <row r="333" spans="1:16" s="11" customFormat="1" ht="15">
      <c r="A333" s="409">
        <v>3132</v>
      </c>
      <c r="B333" s="410" t="s">
        <v>61</v>
      </c>
      <c r="C333" s="358">
        <v>0</v>
      </c>
      <c r="D333" s="358"/>
      <c r="E333" s="358"/>
      <c r="F333" s="358"/>
      <c r="G333" s="8" t="e">
        <f t="shared" si="24"/>
        <v>#DIV/0!</v>
      </c>
      <c r="H333" s="8" t="e">
        <f t="shared" si="25"/>
        <v>#DIV/0!</v>
      </c>
      <c r="I333" s="10"/>
      <c r="J333" s="10"/>
      <c r="K333" s="10"/>
      <c r="L333" s="10"/>
      <c r="M333" s="10"/>
      <c r="P333" s="17"/>
    </row>
    <row r="334" spans="1:16" s="11" customFormat="1" ht="30">
      <c r="A334" s="409">
        <v>3133</v>
      </c>
      <c r="B334" s="410" t="s">
        <v>62</v>
      </c>
      <c r="C334" s="358">
        <v>0</v>
      </c>
      <c r="D334" s="358"/>
      <c r="E334" s="358"/>
      <c r="F334" s="358"/>
      <c r="G334" s="8" t="e">
        <f t="shared" si="24"/>
        <v>#DIV/0!</v>
      </c>
      <c r="H334" s="8" t="e">
        <f t="shared" si="25"/>
        <v>#DIV/0!</v>
      </c>
      <c r="I334" s="10"/>
      <c r="J334" s="10"/>
      <c r="K334" s="10"/>
      <c r="L334" s="10"/>
      <c r="M334" s="10"/>
      <c r="P334" s="17"/>
    </row>
    <row r="335" spans="1:16" s="11" customFormat="1" ht="15">
      <c r="A335" s="337">
        <v>32</v>
      </c>
      <c r="B335" s="338" t="s">
        <v>10</v>
      </c>
      <c r="C335" s="254">
        <f>SUM(C336,C341,C348,C358,C364)</f>
        <v>95992.37999999999</v>
      </c>
      <c r="D335" s="254">
        <f>SUM(D336,D341,D348,D358)</f>
        <v>105039.87999999999</v>
      </c>
      <c r="E335" s="254">
        <f>SUM(E336,E341,E348,E358,E364)</f>
        <v>105039.87999999999</v>
      </c>
      <c r="F335" s="254">
        <f>SUM(F336,F341,F348,F358,F364)</f>
        <v>97536.54000000002</v>
      </c>
      <c r="G335" s="102">
        <f t="shared" si="24"/>
        <v>101.60862768482252</v>
      </c>
      <c r="H335" s="102">
        <f t="shared" si="25"/>
        <v>92.85667500762571</v>
      </c>
      <c r="I335" s="10"/>
      <c r="J335" s="10"/>
      <c r="K335" s="10"/>
      <c r="L335" s="10"/>
      <c r="M335" s="10"/>
      <c r="P335" s="17"/>
    </row>
    <row r="336" spans="1:16" s="11" customFormat="1" ht="15">
      <c r="A336" s="369">
        <v>321</v>
      </c>
      <c r="B336" s="370" t="s">
        <v>11</v>
      </c>
      <c r="C336" s="431">
        <f>SUM(C337:C340)</f>
        <v>8329.5</v>
      </c>
      <c r="D336" s="431">
        <v>6698.17</v>
      </c>
      <c r="E336" s="431">
        <v>6698.17</v>
      </c>
      <c r="F336" s="431">
        <f>SUM(F337:F340)</f>
        <v>6882.400000000001</v>
      </c>
      <c r="G336" s="361">
        <f t="shared" si="24"/>
        <v>82.62680833183265</v>
      </c>
      <c r="H336" s="361">
        <f t="shared" si="25"/>
        <v>102.75045273559793</v>
      </c>
      <c r="I336" s="10"/>
      <c r="J336" s="10"/>
      <c r="K336" s="10"/>
      <c r="L336" s="10"/>
      <c r="M336" s="10"/>
      <c r="P336" s="17"/>
    </row>
    <row r="337" spans="1:16" s="11" customFormat="1" ht="15">
      <c r="A337" s="320" t="s">
        <v>63</v>
      </c>
      <c r="B337" s="371" t="s">
        <v>64</v>
      </c>
      <c r="C337" s="400">
        <v>5651.28</v>
      </c>
      <c r="D337" s="323"/>
      <c r="E337" s="323"/>
      <c r="F337" s="323">
        <v>4435.1</v>
      </c>
      <c r="G337" s="8">
        <f t="shared" si="24"/>
        <v>78.47956569131243</v>
      </c>
      <c r="H337" s="8" t="e">
        <f t="shared" si="25"/>
        <v>#DIV/0!</v>
      </c>
      <c r="I337" s="10"/>
      <c r="J337" s="10"/>
      <c r="K337" s="10"/>
      <c r="L337" s="10"/>
      <c r="M337" s="10"/>
      <c r="P337" s="17"/>
    </row>
    <row r="338" spans="1:16" s="11" customFormat="1" ht="30">
      <c r="A338" s="320">
        <v>3212</v>
      </c>
      <c r="B338" s="410" t="s">
        <v>12</v>
      </c>
      <c r="C338" s="400"/>
      <c r="D338" s="323"/>
      <c r="E338" s="323"/>
      <c r="F338" s="323"/>
      <c r="G338" s="8" t="e">
        <f t="shared" si="24"/>
        <v>#DIV/0!</v>
      </c>
      <c r="H338" s="8" t="e">
        <f t="shared" si="25"/>
        <v>#DIV/0!</v>
      </c>
      <c r="I338" s="10"/>
      <c r="J338" s="10"/>
      <c r="K338" s="10"/>
      <c r="L338" s="10"/>
      <c r="M338" s="10"/>
      <c r="P338" s="17"/>
    </row>
    <row r="339" spans="1:16" s="11" customFormat="1" ht="15">
      <c r="A339" s="320">
        <v>3213</v>
      </c>
      <c r="B339" s="371" t="s">
        <v>105</v>
      </c>
      <c r="C339" s="400">
        <v>348.4</v>
      </c>
      <c r="D339" s="323"/>
      <c r="E339" s="323"/>
      <c r="F339" s="323">
        <v>554.1</v>
      </c>
      <c r="G339" s="8">
        <f t="shared" si="24"/>
        <v>159.04133180252583</v>
      </c>
      <c r="H339" s="8" t="e">
        <f t="shared" si="25"/>
        <v>#DIV/0!</v>
      </c>
      <c r="I339" s="10"/>
      <c r="J339" s="10"/>
      <c r="K339" s="10"/>
      <c r="L339" s="10"/>
      <c r="M339" s="10"/>
      <c r="P339" s="17"/>
    </row>
    <row r="340" spans="1:16" s="11" customFormat="1" ht="15">
      <c r="A340" s="320">
        <v>3214</v>
      </c>
      <c r="B340" s="371" t="s">
        <v>106</v>
      </c>
      <c r="C340" s="400">
        <v>2329.82</v>
      </c>
      <c r="D340" s="323"/>
      <c r="E340" s="323"/>
      <c r="F340" s="323">
        <v>1893.2</v>
      </c>
      <c r="G340" s="8">
        <f t="shared" si="24"/>
        <v>81.25949644178519</v>
      </c>
      <c r="H340" s="8" t="e">
        <f t="shared" si="25"/>
        <v>#DIV/0!</v>
      </c>
      <c r="I340" s="10"/>
      <c r="J340" s="10"/>
      <c r="K340" s="10"/>
      <c r="L340" s="10"/>
      <c r="M340" s="10"/>
      <c r="P340" s="17"/>
    </row>
    <row r="341" spans="1:16" s="11" customFormat="1" ht="15">
      <c r="A341" s="376">
        <v>322</v>
      </c>
      <c r="B341" s="377" t="s">
        <v>13</v>
      </c>
      <c r="C341" s="432">
        <f>SUM(C342:C347)</f>
        <v>50352.74</v>
      </c>
      <c r="D341" s="432">
        <v>55675.59</v>
      </c>
      <c r="E341" s="432">
        <v>55675.59</v>
      </c>
      <c r="F341" s="432">
        <f>SUM(F342:F347)</f>
        <v>55120.770000000004</v>
      </c>
      <c r="G341" s="361">
        <f t="shared" si="24"/>
        <v>109.46925629072024</v>
      </c>
      <c r="H341" s="361">
        <f t="shared" si="25"/>
        <v>99.00347710729245</v>
      </c>
      <c r="I341" s="10"/>
      <c r="J341" s="10"/>
      <c r="K341" s="10"/>
      <c r="L341" s="10"/>
      <c r="M341" s="10"/>
      <c r="P341" s="17"/>
    </row>
    <row r="342" spans="1:16" s="11" customFormat="1" ht="15">
      <c r="A342" s="320">
        <v>3221</v>
      </c>
      <c r="B342" s="371" t="s">
        <v>14</v>
      </c>
      <c r="C342" s="400">
        <v>10712.42</v>
      </c>
      <c r="D342" s="323"/>
      <c r="E342" s="323"/>
      <c r="F342" s="323">
        <v>11199.23</v>
      </c>
      <c r="G342" s="8">
        <f t="shared" si="24"/>
        <v>104.54435132304371</v>
      </c>
      <c r="H342" s="8" t="e">
        <f t="shared" si="25"/>
        <v>#DIV/0!</v>
      </c>
      <c r="I342" s="10"/>
      <c r="J342" s="10"/>
      <c r="K342" s="10"/>
      <c r="L342" s="10"/>
      <c r="M342" s="10"/>
      <c r="P342" s="17"/>
    </row>
    <row r="343" spans="1:16" s="11" customFormat="1" ht="15">
      <c r="A343" s="320">
        <v>3222</v>
      </c>
      <c r="B343" s="371" t="s">
        <v>135</v>
      </c>
      <c r="C343" s="400"/>
      <c r="D343" s="323"/>
      <c r="E343" s="323"/>
      <c r="F343" s="323"/>
      <c r="G343" s="8" t="e">
        <f t="shared" si="24"/>
        <v>#DIV/0!</v>
      </c>
      <c r="H343" s="8" t="e">
        <f t="shared" si="25"/>
        <v>#DIV/0!</v>
      </c>
      <c r="I343" s="10"/>
      <c r="J343" s="10"/>
      <c r="K343" s="10"/>
      <c r="L343" s="10"/>
      <c r="M343" s="10"/>
      <c r="P343" s="17"/>
    </row>
    <row r="344" spans="1:16" s="11" customFormat="1" ht="15">
      <c r="A344" s="320">
        <v>3223</v>
      </c>
      <c r="B344" s="371" t="s">
        <v>68</v>
      </c>
      <c r="C344" s="400">
        <v>34825.27</v>
      </c>
      <c r="D344" s="323"/>
      <c r="E344" s="323"/>
      <c r="F344" s="323">
        <v>40248.54</v>
      </c>
      <c r="G344" s="8">
        <f t="shared" si="24"/>
        <v>115.57280101489522</v>
      </c>
      <c r="H344" s="8" t="e">
        <f t="shared" si="25"/>
        <v>#DIV/0!</v>
      </c>
      <c r="I344" s="10"/>
      <c r="J344" s="10"/>
      <c r="K344" s="10"/>
      <c r="L344" s="10"/>
      <c r="M344" s="10"/>
      <c r="P344" s="17"/>
    </row>
    <row r="345" spans="1:16" s="11" customFormat="1" ht="30">
      <c r="A345" s="320">
        <v>3224</v>
      </c>
      <c r="B345" s="371" t="s">
        <v>131</v>
      </c>
      <c r="C345" s="400">
        <v>3324.09</v>
      </c>
      <c r="D345" s="323"/>
      <c r="E345" s="323"/>
      <c r="F345" s="323">
        <v>2694.51</v>
      </c>
      <c r="G345" s="8">
        <f t="shared" si="24"/>
        <v>81.06007960073283</v>
      </c>
      <c r="H345" s="8" t="e">
        <f t="shared" si="25"/>
        <v>#DIV/0!</v>
      </c>
      <c r="I345" s="10"/>
      <c r="J345" s="10"/>
      <c r="K345" s="10"/>
      <c r="L345" s="10"/>
      <c r="M345" s="10"/>
      <c r="P345" s="17"/>
    </row>
    <row r="346" spans="1:16" s="11" customFormat="1" ht="15">
      <c r="A346" s="320">
        <v>3225</v>
      </c>
      <c r="B346" s="371" t="s">
        <v>132</v>
      </c>
      <c r="C346" s="400">
        <v>1424.6</v>
      </c>
      <c r="D346" s="323"/>
      <c r="E346" s="323"/>
      <c r="F346" s="323">
        <v>496.2</v>
      </c>
      <c r="G346" s="8">
        <f t="shared" si="24"/>
        <v>34.8308297065843</v>
      </c>
      <c r="H346" s="8" t="e">
        <f t="shared" si="25"/>
        <v>#DIV/0!</v>
      </c>
      <c r="I346" s="10"/>
      <c r="J346" s="10"/>
      <c r="K346" s="10"/>
      <c r="L346" s="10"/>
      <c r="M346" s="10"/>
      <c r="P346" s="17"/>
    </row>
    <row r="347" spans="1:16" s="11" customFormat="1" ht="15">
      <c r="A347" s="320">
        <v>3227</v>
      </c>
      <c r="B347" s="371" t="s">
        <v>109</v>
      </c>
      <c r="C347" s="400">
        <v>66.36</v>
      </c>
      <c r="D347" s="323"/>
      <c r="E347" s="323"/>
      <c r="F347" s="323">
        <v>482.29</v>
      </c>
      <c r="G347" s="8">
        <f t="shared" si="24"/>
        <v>726.7781796262809</v>
      </c>
      <c r="H347" s="8" t="e">
        <f t="shared" si="25"/>
        <v>#DIV/0!</v>
      </c>
      <c r="I347" s="10"/>
      <c r="J347" s="10"/>
      <c r="K347" s="10"/>
      <c r="L347" s="10"/>
      <c r="M347" s="10"/>
      <c r="P347" s="17"/>
    </row>
    <row r="348" spans="1:16" s="11" customFormat="1" ht="15">
      <c r="A348" s="376">
        <v>323</v>
      </c>
      <c r="B348" s="377" t="s">
        <v>15</v>
      </c>
      <c r="C348" s="432">
        <f>SUM(C349:C357)</f>
        <v>35383.03</v>
      </c>
      <c r="D348" s="432">
        <v>41449.98</v>
      </c>
      <c r="E348" s="432">
        <v>41449.98</v>
      </c>
      <c r="F348" s="432">
        <f>SUM(F349:F357)</f>
        <v>34977.07000000001</v>
      </c>
      <c r="G348" s="361">
        <f t="shared" si="24"/>
        <v>98.85267033377302</v>
      </c>
      <c r="H348" s="361">
        <f t="shared" si="25"/>
        <v>84.38380428651595</v>
      </c>
      <c r="I348" s="10"/>
      <c r="J348" s="10"/>
      <c r="K348" s="10"/>
      <c r="L348" s="10"/>
      <c r="M348" s="10"/>
      <c r="P348" s="17"/>
    </row>
    <row r="349" spans="1:16" s="11" customFormat="1" ht="15">
      <c r="A349" s="320">
        <v>3231</v>
      </c>
      <c r="B349" s="371" t="s">
        <v>133</v>
      </c>
      <c r="C349" s="400">
        <v>4247.94</v>
      </c>
      <c r="D349" s="323"/>
      <c r="E349" s="323"/>
      <c r="F349" s="323">
        <v>3897.82</v>
      </c>
      <c r="G349" s="8">
        <f t="shared" si="24"/>
        <v>91.75788735245791</v>
      </c>
      <c r="H349" s="8" t="e">
        <f t="shared" si="25"/>
        <v>#DIV/0!</v>
      </c>
      <c r="I349" s="10"/>
      <c r="J349" s="10"/>
      <c r="K349" s="10"/>
      <c r="L349" s="10"/>
      <c r="M349" s="10"/>
      <c r="P349" s="17"/>
    </row>
    <row r="350" spans="1:16" s="11" customFormat="1" ht="15">
      <c r="A350" s="320">
        <v>3232</v>
      </c>
      <c r="B350" s="371" t="s">
        <v>75</v>
      </c>
      <c r="C350" s="400">
        <v>7671.11</v>
      </c>
      <c r="D350" s="323"/>
      <c r="E350" s="323"/>
      <c r="F350" s="323">
        <v>6264.54</v>
      </c>
      <c r="G350" s="8">
        <f t="shared" si="24"/>
        <v>81.66406165470187</v>
      </c>
      <c r="H350" s="8" t="e">
        <f t="shared" si="25"/>
        <v>#DIV/0!</v>
      </c>
      <c r="I350" s="10"/>
      <c r="J350" s="10"/>
      <c r="K350" s="10"/>
      <c r="L350" s="10"/>
      <c r="M350" s="10"/>
      <c r="P350" s="17"/>
    </row>
    <row r="351" spans="1:16" s="11" customFormat="1" ht="15">
      <c r="A351" s="320">
        <v>3233</v>
      </c>
      <c r="B351" s="371" t="s">
        <v>195</v>
      </c>
      <c r="C351" s="400">
        <v>783.99</v>
      </c>
      <c r="D351" s="323"/>
      <c r="E351" s="323"/>
      <c r="F351" s="323"/>
      <c r="G351" s="8">
        <f t="shared" si="24"/>
        <v>0</v>
      </c>
      <c r="H351" s="8" t="e">
        <f t="shared" si="25"/>
        <v>#DIV/0!</v>
      </c>
      <c r="I351" s="10"/>
      <c r="J351" s="10"/>
      <c r="K351" s="10"/>
      <c r="L351" s="10"/>
      <c r="M351" s="10"/>
      <c r="P351" s="17"/>
    </row>
    <row r="352" spans="1:16" s="11" customFormat="1" ht="15">
      <c r="A352" s="320">
        <v>3234</v>
      </c>
      <c r="B352" s="371" t="s">
        <v>77</v>
      </c>
      <c r="C352" s="400">
        <v>15820.79</v>
      </c>
      <c r="D352" s="323"/>
      <c r="E352" s="323"/>
      <c r="F352" s="323">
        <v>19192.57</v>
      </c>
      <c r="G352" s="8">
        <f t="shared" si="24"/>
        <v>121.31233648888582</v>
      </c>
      <c r="H352" s="8" t="e">
        <f t="shared" si="25"/>
        <v>#DIV/0!</v>
      </c>
      <c r="I352" s="10"/>
      <c r="J352" s="10"/>
      <c r="K352" s="10"/>
      <c r="L352" s="10"/>
      <c r="M352" s="10"/>
      <c r="P352" s="17"/>
    </row>
    <row r="353" spans="1:16" s="11" customFormat="1" ht="15">
      <c r="A353" s="320">
        <v>3235</v>
      </c>
      <c r="B353" s="371" t="s">
        <v>134</v>
      </c>
      <c r="C353" s="400">
        <v>2003.28</v>
      </c>
      <c r="D353" s="323"/>
      <c r="E353" s="323"/>
      <c r="F353" s="323"/>
      <c r="G353" s="8">
        <f t="shared" si="24"/>
        <v>0</v>
      </c>
      <c r="H353" s="8" t="e">
        <f t="shared" si="25"/>
        <v>#DIV/0!</v>
      </c>
      <c r="I353" s="10"/>
      <c r="J353" s="10"/>
      <c r="K353" s="10"/>
      <c r="L353" s="10"/>
      <c r="M353" s="10"/>
      <c r="P353" s="17"/>
    </row>
    <row r="354" spans="1:16" s="11" customFormat="1" ht="15">
      <c r="A354" s="320">
        <v>3236</v>
      </c>
      <c r="B354" s="371" t="s">
        <v>111</v>
      </c>
      <c r="C354" s="400">
        <v>1526.31</v>
      </c>
      <c r="D354" s="323"/>
      <c r="E354" s="323"/>
      <c r="F354" s="323">
        <v>2548.16</v>
      </c>
      <c r="G354" s="8">
        <f t="shared" si="24"/>
        <v>166.9490470481095</v>
      </c>
      <c r="H354" s="8" t="e">
        <f t="shared" si="25"/>
        <v>#DIV/0!</v>
      </c>
      <c r="I354" s="10"/>
      <c r="J354" s="10"/>
      <c r="K354" s="10"/>
      <c r="L354" s="10"/>
      <c r="M354" s="10"/>
      <c r="P354" s="17"/>
    </row>
    <row r="355" spans="1:16" s="11" customFormat="1" ht="15">
      <c r="A355" s="320">
        <v>3237</v>
      </c>
      <c r="B355" s="371" t="s">
        <v>112</v>
      </c>
      <c r="C355" s="400">
        <v>612.85</v>
      </c>
      <c r="D355" s="323"/>
      <c r="E355" s="323"/>
      <c r="F355" s="323">
        <v>267.97</v>
      </c>
      <c r="G355" s="8">
        <f t="shared" si="24"/>
        <v>43.72521824263686</v>
      </c>
      <c r="H355" s="8" t="e">
        <f t="shared" si="25"/>
        <v>#DIV/0!</v>
      </c>
      <c r="I355" s="10"/>
      <c r="J355" s="10"/>
      <c r="K355" s="10"/>
      <c r="L355" s="10"/>
      <c r="M355" s="10"/>
      <c r="P355" s="17"/>
    </row>
    <row r="356" spans="1:16" s="11" customFormat="1" ht="15">
      <c r="A356" s="320">
        <v>3238</v>
      </c>
      <c r="B356" s="371" t="s">
        <v>79</v>
      </c>
      <c r="C356" s="400">
        <v>2208.76</v>
      </c>
      <c r="D356" s="323"/>
      <c r="E356" s="323"/>
      <c r="F356" s="323">
        <v>2407.85</v>
      </c>
      <c r="G356" s="8">
        <f t="shared" si="24"/>
        <v>109.01365472029553</v>
      </c>
      <c r="H356" s="8" t="e">
        <f t="shared" si="25"/>
        <v>#DIV/0!</v>
      </c>
      <c r="I356" s="10"/>
      <c r="J356" s="10"/>
      <c r="K356" s="10"/>
      <c r="L356" s="10"/>
      <c r="M356" s="10"/>
      <c r="P356" s="17"/>
    </row>
    <row r="357" spans="1:16" s="11" customFormat="1" ht="15">
      <c r="A357" s="409" t="s">
        <v>80</v>
      </c>
      <c r="B357" s="410" t="s">
        <v>16</v>
      </c>
      <c r="C357" s="400">
        <v>508</v>
      </c>
      <c r="D357" s="323"/>
      <c r="E357" s="323"/>
      <c r="F357" s="323">
        <v>398.16</v>
      </c>
      <c r="G357" s="8">
        <f t="shared" si="24"/>
        <v>78.37795275590553</v>
      </c>
      <c r="H357" s="8" t="e">
        <f t="shared" si="25"/>
        <v>#DIV/0!</v>
      </c>
      <c r="I357" s="10"/>
      <c r="J357" s="10"/>
      <c r="K357" s="10"/>
      <c r="L357" s="10"/>
      <c r="M357" s="10"/>
      <c r="P357" s="17"/>
    </row>
    <row r="358" spans="1:16" s="11" customFormat="1" ht="15">
      <c r="A358" s="376">
        <v>329</v>
      </c>
      <c r="B358" s="377" t="s">
        <v>17</v>
      </c>
      <c r="C358" s="432">
        <f>SUM(C359:C363)</f>
        <v>1927.1100000000001</v>
      </c>
      <c r="D358" s="432">
        <v>1216.14</v>
      </c>
      <c r="E358" s="432">
        <v>1216.14</v>
      </c>
      <c r="F358" s="432">
        <f>SUM(F359:F363)</f>
        <v>556.3</v>
      </c>
      <c r="G358" s="361">
        <f t="shared" si="24"/>
        <v>28.867060001764294</v>
      </c>
      <c r="H358" s="361">
        <f t="shared" si="25"/>
        <v>45.74308878911967</v>
      </c>
      <c r="I358" s="10"/>
      <c r="J358" s="10"/>
      <c r="K358" s="10"/>
      <c r="L358" s="10"/>
      <c r="M358" s="10"/>
      <c r="P358" s="17"/>
    </row>
    <row r="359" spans="1:16" s="11" customFormat="1" ht="15">
      <c r="A359" s="409">
        <v>3292</v>
      </c>
      <c r="B359" s="410" t="s">
        <v>157</v>
      </c>
      <c r="C359" s="433">
        <v>278.68</v>
      </c>
      <c r="D359" s="433"/>
      <c r="E359" s="433"/>
      <c r="F359" s="433"/>
      <c r="G359" s="8">
        <f t="shared" si="24"/>
        <v>0</v>
      </c>
      <c r="H359" s="8" t="e">
        <f t="shared" si="25"/>
        <v>#DIV/0!</v>
      </c>
      <c r="I359" s="10"/>
      <c r="J359" s="10"/>
      <c r="K359" s="10"/>
      <c r="L359" s="10"/>
      <c r="M359" s="10"/>
      <c r="P359" s="17"/>
    </row>
    <row r="360" spans="1:16" s="11" customFormat="1" ht="15">
      <c r="A360" s="320">
        <v>3293</v>
      </c>
      <c r="B360" s="371" t="s">
        <v>84</v>
      </c>
      <c r="C360" s="400">
        <v>872.47</v>
      </c>
      <c r="D360" s="433"/>
      <c r="E360" s="323"/>
      <c r="F360" s="323">
        <v>233.15</v>
      </c>
      <c r="G360" s="8">
        <f t="shared" si="24"/>
        <v>26.722981879033092</v>
      </c>
      <c r="H360" s="8" t="e">
        <f t="shared" si="25"/>
        <v>#DIV/0!</v>
      </c>
      <c r="I360" s="10"/>
      <c r="J360" s="10"/>
      <c r="K360" s="10"/>
      <c r="L360" s="10"/>
      <c r="M360" s="10"/>
      <c r="P360" s="17"/>
    </row>
    <row r="361" spans="1:16" s="11" customFormat="1" ht="15">
      <c r="A361" s="320">
        <v>3294</v>
      </c>
      <c r="B361" s="371" t="s">
        <v>113</v>
      </c>
      <c r="C361" s="400">
        <v>159.27</v>
      </c>
      <c r="D361" s="433"/>
      <c r="E361" s="323"/>
      <c r="F361" s="323">
        <v>163.09</v>
      </c>
      <c r="G361" s="8">
        <f t="shared" si="24"/>
        <v>102.39844289571167</v>
      </c>
      <c r="H361" s="8" t="e">
        <f t="shared" si="25"/>
        <v>#DIV/0!</v>
      </c>
      <c r="I361" s="10"/>
      <c r="J361" s="10"/>
      <c r="K361" s="10"/>
      <c r="L361" s="10"/>
      <c r="M361" s="10"/>
      <c r="P361" s="17"/>
    </row>
    <row r="362" spans="1:16" s="11" customFormat="1" ht="15">
      <c r="A362" s="320">
        <v>3295</v>
      </c>
      <c r="B362" s="371" t="s">
        <v>85</v>
      </c>
      <c r="C362" s="400">
        <v>19.91</v>
      </c>
      <c r="D362" s="433"/>
      <c r="E362" s="323"/>
      <c r="F362" s="323">
        <v>20</v>
      </c>
      <c r="G362" s="8">
        <f t="shared" si="24"/>
        <v>100.45203415369161</v>
      </c>
      <c r="H362" s="8" t="e">
        <f t="shared" si="25"/>
        <v>#DIV/0!</v>
      </c>
      <c r="I362" s="10"/>
      <c r="J362" s="10"/>
      <c r="K362" s="10"/>
      <c r="L362" s="10"/>
      <c r="M362" s="10"/>
      <c r="P362" s="17"/>
    </row>
    <row r="363" spans="1:16" s="11" customFormat="1" ht="15">
      <c r="A363" s="320">
        <v>3299</v>
      </c>
      <c r="B363" s="371" t="s">
        <v>17</v>
      </c>
      <c r="C363" s="400">
        <v>596.78</v>
      </c>
      <c r="D363" s="433"/>
      <c r="E363" s="323"/>
      <c r="F363" s="323">
        <v>140.06</v>
      </c>
      <c r="G363" s="8">
        <f t="shared" si="24"/>
        <v>23.469285163711923</v>
      </c>
      <c r="H363" s="8" t="e">
        <f t="shared" si="25"/>
        <v>#DIV/0!</v>
      </c>
      <c r="I363" s="10"/>
      <c r="J363" s="10"/>
      <c r="K363" s="10"/>
      <c r="L363" s="10"/>
      <c r="M363" s="10"/>
      <c r="P363" s="17"/>
    </row>
    <row r="364" spans="1:16" s="11" customFormat="1" ht="30">
      <c r="A364" s="406">
        <v>372</v>
      </c>
      <c r="B364" s="407" t="s">
        <v>122</v>
      </c>
      <c r="C364" s="413">
        <f>SUM(C365:C367)</f>
        <v>0</v>
      </c>
      <c r="D364" s="413">
        <f>SUM(D365:D367)</f>
        <v>0</v>
      </c>
      <c r="E364" s="413">
        <f>SUM(E365:E367)</f>
        <v>0</v>
      </c>
      <c r="F364" s="413">
        <f>SUM(F365:F367)</f>
        <v>0</v>
      </c>
      <c r="G364" s="361" t="e">
        <f t="shared" si="24"/>
        <v>#DIV/0!</v>
      </c>
      <c r="H364" s="361" t="e">
        <f t="shared" si="25"/>
        <v>#DIV/0!</v>
      </c>
      <c r="I364" s="10"/>
      <c r="J364" s="10"/>
      <c r="K364" s="10"/>
      <c r="L364" s="10"/>
      <c r="M364" s="10"/>
      <c r="P364" s="17"/>
    </row>
    <row r="365" spans="1:16" s="11" customFormat="1" ht="15">
      <c r="A365" s="409">
        <v>3721</v>
      </c>
      <c r="B365" s="410" t="s">
        <v>151</v>
      </c>
      <c r="C365" s="358"/>
      <c r="D365" s="358"/>
      <c r="E365" s="358"/>
      <c r="F365" s="434"/>
      <c r="G365" s="8" t="e">
        <f t="shared" si="24"/>
        <v>#DIV/0!</v>
      </c>
      <c r="H365" s="8" t="e">
        <f t="shared" si="25"/>
        <v>#DIV/0!</v>
      </c>
      <c r="I365" s="10"/>
      <c r="J365" s="10"/>
      <c r="K365" s="10"/>
      <c r="L365" s="10"/>
      <c r="M365" s="10"/>
      <c r="P365" s="17"/>
    </row>
    <row r="366" spans="1:16" s="11" customFormat="1" ht="15">
      <c r="A366" s="409">
        <v>3722</v>
      </c>
      <c r="B366" s="410" t="s">
        <v>123</v>
      </c>
      <c r="C366" s="358"/>
      <c r="D366" s="358"/>
      <c r="E366" s="358"/>
      <c r="F366" s="358"/>
      <c r="G366" s="8" t="e">
        <f t="shared" si="24"/>
        <v>#DIV/0!</v>
      </c>
      <c r="H366" s="8" t="e">
        <f t="shared" si="25"/>
        <v>#DIV/0!</v>
      </c>
      <c r="I366" s="10"/>
      <c r="J366" s="10"/>
      <c r="K366" s="10"/>
      <c r="L366" s="10"/>
      <c r="M366" s="10"/>
      <c r="P366" s="17"/>
    </row>
    <row r="367" spans="1:16" s="11" customFormat="1" ht="30">
      <c r="A367" s="409">
        <v>3723</v>
      </c>
      <c r="B367" s="410" t="s">
        <v>152</v>
      </c>
      <c r="C367" s="358"/>
      <c r="D367" s="358"/>
      <c r="E367" s="358"/>
      <c r="F367" s="358"/>
      <c r="G367" s="8" t="e">
        <f t="shared" si="24"/>
        <v>#DIV/0!</v>
      </c>
      <c r="H367" s="8" t="e">
        <f t="shared" si="25"/>
        <v>#DIV/0!</v>
      </c>
      <c r="I367" s="10"/>
      <c r="J367" s="10"/>
      <c r="K367" s="10"/>
      <c r="L367" s="10"/>
      <c r="M367" s="10"/>
      <c r="P367" s="17"/>
    </row>
    <row r="368" spans="1:16" s="11" customFormat="1" ht="15">
      <c r="A368" s="422">
        <v>34</v>
      </c>
      <c r="B368" s="423" t="s">
        <v>18</v>
      </c>
      <c r="C368" s="435">
        <f>SUM(C369)</f>
        <v>288.05</v>
      </c>
      <c r="D368" s="435">
        <f>SUM(D369)</f>
        <v>290</v>
      </c>
      <c r="E368" s="435">
        <f>SUM(E369)</f>
        <v>290</v>
      </c>
      <c r="F368" s="435">
        <f>SUM(F369)</f>
        <v>290</v>
      </c>
      <c r="G368" s="102">
        <f t="shared" si="24"/>
        <v>100.67696580454782</v>
      </c>
      <c r="H368" s="102">
        <f t="shared" si="25"/>
        <v>100</v>
      </c>
      <c r="I368" s="10"/>
      <c r="J368" s="10"/>
      <c r="K368" s="10"/>
      <c r="L368" s="10"/>
      <c r="M368" s="10"/>
      <c r="P368" s="17"/>
    </row>
    <row r="369" spans="1:16" s="11" customFormat="1" ht="15">
      <c r="A369" s="376">
        <v>343</v>
      </c>
      <c r="B369" s="377" t="s">
        <v>19</v>
      </c>
      <c r="C369" s="432">
        <f>SUM(C370,C371)</f>
        <v>288.05</v>
      </c>
      <c r="D369" s="432">
        <v>290</v>
      </c>
      <c r="E369" s="432">
        <v>290</v>
      </c>
      <c r="F369" s="432">
        <f>SUM(F370,F371)</f>
        <v>290</v>
      </c>
      <c r="G369" s="361">
        <f t="shared" si="24"/>
        <v>100.67696580454782</v>
      </c>
      <c r="H369" s="361">
        <f t="shared" si="25"/>
        <v>100</v>
      </c>
      <c r="I369" s="10"/>
      <c r="J369" s="10"/>
      <c r="K369" s="10"/>
      <c r="L369" s="10"/>
      <c r="M369" s="10"/>
      <c r="P369" s="17"/>
    </row>
    <row r="370" spans="1:16" s="11" customFormat="1" ht="15">
      <c r="A370" s="320">
        <v>3431</v>
      </c>
      <c r="B370" s="371" t="s">
        <v>88</v>
      </c>
      <c r="C370" s="400">
        <v>288.05</v>
      </c>
      <c r="D370" s="323"/>
      <c r="E370" s="323"/>
      <c r="F370" s="323">
        <v>290</v>
      </c>
      <c r="G370" s="8">
        <f t="shared" si="24"/>
        <v>100.67696580454782</v>
      </c>
      <c r="H370" s="8" t="e">
        <f t="shared" si="25"/>
        <v>#DIV/0!</v>
      </c>
      <c r="I370" s="10"/>
      <c r="J370" s="10"/>
      <c r="K370" s="10"/>
      <c r="L370" s="10"/>
      <c r="M370" s="10"/>
      <c r="P370" s="17"/>
    </row>
    <row r="371" spans="1:16" s="11" customFormat="1" ht="15">
      <c r="A371" s="320">
        <v>3433</v>
      </c>
      <c r="B371" s="371" t="s">
        <v>120</v>
      </c>
      <c r="C371" s="400">
        <v>0</v>
      </c>
      <c r="D371" s="323"/>
      <c r="E371" s="323"/>
      <c r="F371" s="323"/>
      <c r="G371" s="8" t="e">
        <f t="shared" si="24"/>
        <v>#DIV/0!</v>
      </c>
      <c r="H371" s="8" t="e">
        <f t="shared" si="25"/>
        <v>#DIV/0!</v>
      </c>
      <c r="I371" s="10"/>
      <c r="J371" s="10"/>
      <c r="K371" s="10"/>
      <c r="L371" s="10"/>
      <c r="M371" s="10"/>
      <c r="P371" s="17"/>
    </row>
    <row r="372" spans="1:16" s="11" customFormat="1" ht="15">
      <c r="A372" s="422">
        <v>42</v>
      </c>
      <c r="B372" s="423" t="s">
        <v>136</v>
      </c>
      <c r="C372" s="435">
        <f>SUM(C373)</f>
        <v>0</v>
      </c>
      <c r="D372" s="435">
        <f aca="true" t="shared" si="26" ref="D372:F373">SUM(D373)</f>
        <v>0</v>
      </c>
      <c r="E372" s="435">
        <f t="shared" si="26"/>
        <v>0</v>
      </c>
      <c r="F372" s="435">
        <f t="shared" si="26"/>
        <v>0</v>
      </c>
      <c r="G372" s="102" t="e">
        <f t="shared" si="24"/>
        <v>#DIV/0!</v>
      </c>
      <c r="H372" s="102" t="e">
        <f t="shared" si="25"/>
        <v>#DIV/0!</v>
      </c>
      <c r="I372" s="10"/>
      <c r="J372" s="10"/>
      <c r="K372" s="10"/>
      <c r="L372" s="10"/>
      <c r="M372" s="10"/>
      <c r="P372" s="17"/>
    </row>
    <row r="373" spans="1:16" s="11" customFormat="1" ht="15">
      <c r="A373" s="376">
        <v>424</v>
      </c>
      <c r="B373" s="377" t="s">
        <v>137</v>
      </c>
      <c r="C373" s="432">
        <f>SUM(C374)</f>
        <v>0</v>
      </c>
      <c r="D373" s="432">
        <f t="shared" si="26"/>
        <v>0</v>
      </c>
      <c r="E373" s="432">
        <f t="shared" si="26"/>
        <v>0</v>
      </c>
      <c r="F373" s="432">
        <f t="shared" si="26"/>
        <v>0</v>
      </c>
      <c r="G373" s="361" t="e">
        <f t="shared" si="24"/>
        <v>#DIV/0!</v>
      </c>
      <c r="H373" s="361" t="e">
        <f t="shared" si="25"/>
        <v>#DIV/0!</v>
      </c>
      <c r="I373" s="10"/>
      <c r="J373" s="10"/>
      <c r="K373" s="10"/>
      <c r="L373" s="10"/>
      <c r="M373" s="10"/>
      <c r="P373" s="17"/>
    </row>
    <row r="374" spans="1:16" s="11" customFormat="1" ht="15">
      <c r="A374" s="320">
        <v>4241</v>
      </c>
      <c r="B374" s="371" t="s">
        <v>137</v>
      </c>
      <c r="C374" s="400"/>
      <c r="D374" s="323"/>
      <c r="E374" s="323"/>
      <c r="F374" s="323"/>
      <c r="G374" s="8" t="e">
        <f t="shared" si="24"/>
        <v>#DIV/0!</v>
      </c>
      <c r="H374" s="8" t="e">
        <f t="shared" si="25"/>
        <v>#DIV/0!</v>
      </c>
      <c r="I374" s="10"/>
      <c r="J374" s="10"/>
      <c r="K374" s="10"/>
      <c r="L374" s="10"/>
      <c r="M374" s="10"/>
      <c r="P374" s="17"/>
    </row>
    <row r="375" spans="1:16" s="11" customFormat="1" ht="15">
      <c r="A375" s="507" t="s">
        <v>5</v>
      </c>
      <c r="B375" s="507"/>
      <c r="C375" s="254">
        <f>SUM(C325,C335,C368,C372)</f>
        <v>96280.43</v>
      </c>
      <c r="D375" s="254">
        <f>SUM(D325,D335,D368,D372)</f>
        <v>105329.87999999999</v>
      </c>
      <c r="E375" s="254">
        <f>SUM(E325,E335,E368,E372)</f>
        <v>105329.87999999999</v>
      </c>
      <c r="F375" s="254">
        <f>SUM(F325,F335,F368,F372)</f>
        <v>97826.54000000002</v>
      </c>
      <c r="G375" s="102">
        <f t="shared" si="24"/>
        <v>101.6058403561347</v>
      </c>
      <c r="H375" s="102">
        <f t="shared" si="25"/>
        <v>92.87634240160536</v>
      </c>
      <c r="I375" s="10"/>
      <c r="J375" s="10"/>
      <c r="K375" s="10"/>
      <c r="L375" s="10"/>
      <c r="M375" s="10"/>
      <c r="P375" s="17"/>
    </row>
    <row r="376" spans="1:16" s="11" customFormat="1" ht="15">
      <c r="A376" s="132"/>
      <c r="B376" s="132"/>
      <c r="C376" s="133"/>
      <c r="D376" s="133"/>
      <c r="E376" s="133"/>
      <c r="F376" s="133"/>
      <c r="G376" s="119"/>
      <c r="H376" s="119"/>
      <c r="I376" s="10"/>
      <c r="J376" s="10"/>
      <c r="K376" s="10"/>
      <c r="L376" s="10"/>
      <c r="M376" s="10"/>
      <c r="P376" s="17"/>
    </row>
    <row r="377" spans="1:16" s="31" customFormat="1" ht="15">
      <c r="A377" s="111" t="s">
        <v>277</v>
      </c>
      <c r="B377" s="110"/>
      <c r="C377" s="9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P377" s="57"/>
    </row>
    <row r="378" spans="1:16" s="11" customFormat="1" ht="14.25" customHeight="1">
      <c r="A378" s="502" t="s">
        <v>59</v>
      </c>
      <c r="B378" s="503" t="s">
        <v>2</v>
      </c>
      <c r="C378" s="503" t="s">
        <v>241</v>
      </c>
      <c r="D378" s="499" t="s">
        <v>243</v>
      </c>
      <c r="E378" s="499" t="s">
        <v>224</v>
      </c>
      <c r="F378" s="499" t="s">
        <v>242</v>
      </c>
      <c r="G378" s="499" t="s">
        <v>56</v>
      </c>
      <c r="H378" s="499" t="s">
        <v>56</v>
      </c>
      <c r="I378" s="10"/>
      <c r="J378" s="10"/>
      <c r="K378" s="10"/>
      <c r="L378" s="10"/>
      <c r="M378" s="10"/>
      <c r="P378" s="17"/>
    </row>
    <row r="379" spans="1:16" s="11" customFormat="1" ht="28.5" customHeight="1">
      <c r="A379" s="502"/>
      <c r="B379" s="503"/>
      <c r="C379" s="503"/>
      <c r="D379" s="499"/>
      <c r="E379" s="499"/>
      <c r="F379" s="499"/>
      <c r="G379" s="499"/>
      <c r="H379" s="499"/>
      <c r="I379" s="10"/>
      <c r="J379" s="10"/>
      <c r="K379" s="10"/>
      <c r="L379" s="10"/>
      <c r="M379" s="10"/>
      <c r="P379" s="17"/>
    </row>
    <row r="380" spans="1:16" s="11" customFormat="1" ht="15">
      <c r="A380" s="494">
        <v>1</v>
      </c>
      <c r="B380" s="494"/>
      <c r="C380" s="49">
        <v>2</v>
      </c>
      <c r="D380" s="50">
        <v>3</v>
      </c>
      <c r="E380" s="50">
        <v>4</v>
      </c>
      <c r="F380" s="50">
        <v>5</v>
      </c>
      <c r="G380" s="50" t="s">
        <v>57</v>
      </c>
      <c r="H380" s="50" t="s">
        <v>58</v>
      </c>
      <c r="I380" s="10"/>
      <c r="J380" s="10"/>
      <c r="K380" s="10"/>
      <c r="L380" s="10"/>
      <c r="M380" s="10"/>
      <c r="P380" s="17"/>
    </row>
    <row r="381" spans="1:16" s="11" customFormat="1" ht="15">
      <c r="A381" s="337">
        <v>32</v>
      </c>
      <c r="B381" s="338" t="s">
        <v>10</v>
      </c>
      <c r="C381" s="254">
        <f>SUM(C384+C387+C382)</f>
        <v>0</v>
      </c>
      <c r="D381" s="254">
        <f>SUM(D384+D387+D382)</f>
        <v>2037.71</v>
      </c>
      <c r="E381" s="254">
        <f>SUM(E384+E387+E382)</f>
        <v>2037.71</v>
      </c>
      <c r="F381" s="254">
        <f>SUM(F384+F387+F382)</f>
        <v>2037.71</v>
      </c>
      <c r="G381" s="102" t="e">
        <f aca="true" t="shared" si="27" ref="G381:G390">F381/C381*100</f>
        <v>#DIV/0!</v>
      </c>
      <c r="H381" s="102">
        <f aca="true" t="shared" si="28" ref="H381:H390">F381/E381*100</f>
        <v>100</v>
      </c>
      <c r="I381" s="10"/>
      <c r="J381" s="10"/>
      <c r="K381" s="10"/>
      <c r="L381" s="10"/>
      <c r="M381" s="10"/>
      <c r="P381" s="17"/>
    </row>
    <row r="382" spans="1:16" s="11" customFormat="1" ht="15">
      <c r="A382" s="369">
        <v>321</v>
      </c>
      <c r="B382" s="370" t="s">
        <v>11</v>
      </c>
      <c r="C382" s="360">
        <f>C383</f>
        <v>0</v>
      </c>
      <c r="D382" s="360">
        <v>437.98</v>
      </c>
      <c r="E382" s="360">
        <v>437.98</v>
      </c>
      <c r="F382" s="360">
        <f>F383</f>
        <v>437.98</v>
      </c>
      <c r="G382" s="361"/>
      <c r="H382" s="361"/>
      <c r="I382" s="10"/>
      <c r="J382" s="10"/>
      <c r="K382" s="10"/>
      <c r="L382" s="10"/>
      <c r="M382" s="10"/>
      <c r="P382" s="17"/>
    </row>
    <row r="383" spans="1:16" s="11" customFormat="1" ht="15">
      <c r="A383" s="387">
        <v>3213</v>
      </c>
      <c r="B383" s="321" t="s">
        <v>105</v>
      </c>
      <c r="C383" s="355"/>
      <c r="D383" s="355"/>
      <c r="E383" s="355"/>
      <c r="F383" s="355">
        <v>437.98</v>
      </c>
      <c r="G383" s="178"/>
      <c r="H383" s="178"/>
      <c r="I383" s="10"/>
      <c r="J383" s="10"/>
      <c r="K383" s="10"/>
      <c r="L383" s="10"/>
      <c r="M383" s="10"/>
      <c r="P383" s="17"/>
    </row>
    <row r="384" spans="1:16" s="11" customFormat="1" ht="15">
      <c r="A384" s="369">
        <v>322</v>
      </c>
      <c r="B384" s="370" t="s">
        <v>13</v>
      </c>
      <c r="C384" s="360">
        <f>SUM(C385:C386)</f>
        <v>0</v>
      </c>
      <c r="D384" s="360">
        <v>303.82</v>
      </c>
      <c r="E384" s="360">
        <v>303.82</v>
      </c>
      <c r="F384" s="360">
        <f>SUM(F385:F386)</f>
        <v>303.82</v>
      </c>
      <c r="G384" s="361" t="e">
        <f t="shared" si="27"/>
        <v>#DIV/0!</v>
      </c>
      <c r="H384" s="361">
        <f t="shared" si="28"/>
        <v>100</v>
      </c>
      <c r="I384" s="10"/>
      <c r="J384" s="10"/>
      <c r="K384" s="10"/>
      <c r="L384" s="10"/>
      <c r="M384" s="10"/>
      <c r="P384" s="17"/>
    </row>
    <row r="385" spans="1:16" s="11" customFormat="1" ht="15">
      <c r="A385" s="320">
        <v>3221</v>
      </c>
      <c r="B385" s="371" t="s">
        <v>14</v>
      </c>
      <c r="C385" s="355">
        <v>0</v>
      </c>
      <c r="D385" s="355"/>
      <c r="E385" s="355"/>
      <c r="F385" s="355">
        <v>303.82</v>
      </c>
      <c r="G385" s="178" t="e">
        <f t="shared" si="27"/>
        <v>#DIV/0!</v>
      </c>
      <c r="H385" s="178" t="e">
        <f t="shared" si="28"/>
        <v>#DIV/0!</v>
      </c>
      <c r="I385" s="10"/>
      <c r="J385" s="10"/>
      <c r="K385" s="10"/>
      <c r="L385" s="10"/>
      <c r="M385" s="10"/>
      <c r="P385" s="17"/>
    </row>
    <row r="386" spans="1:16" s="11" customFormat="1" ht="15">
      <c r="A386" s="409">
        <v>3225</v>
      </c>
      <c r="B386" s="410" t="s">
        <v>108</v>
      </c>
      <c r="C386" s="355">
        <v>0</v>
      </c>
      <c r="D386" s="355"/>
      <c r="E386" s="355"/>
      <c r="F386" s="355"/>
      <c r="G386" s="178" t="e">
        <f t="shared" si="27"/>
        <v>#DIV/0!</v>
      </c>
      <c r="H386" s="178" t="e">
        <f t="shared" si="28"/>
        <v>#DIV/0!</v>
      </c>
      <c r="I386" s="10"/>
      <c r="J386" s="10"/>
      <c r="K386" s="10"/>
      <c r="L386" s="10"/>
      <c r="M386" s="10"/>
      <c r="P386" s="17"/>
    </row>
    <row r="387" spans="1:16" s="11" customFormat="1" ht="15">
      <c r="A387" s="369">
        <v>323</v>
      </c>
      <c r="B387" s="370" t="s">
        <v>53</v>
      </c>
      <c r="C387" s="426">
        <f>SUM(C389)</f>
        <v>0</v>
      </c>
      <c r="D387" s="426">
        <v>1295.91</v>
      </c>
      <c r="E387" s="426">
        <v>1295.91</v>
      </c>
      <c r="F387" s="426">
        <f>F388+F389</f>
        <v>1295.91</v>
      </c>
      <c r="G387" s="361" t="e">
        <f t="shared" si="27"/>
        <v>#DIV/0!</v>
      </c>
      <c r="H387" s="361">
        <f t="shared" si="28"/>
        <v>100</v>
      </c>
      <c r="I387" s="10"/>
      <c r="J387" s="10"/>
      <c r="K387" s="10"/>
      <c r="L387" s="10"/>
      <c r="M387" s="10"/>
      <c r="P387" s="17"/>
    </row>
    <row r="388" spans="1:16" s="11" customFormat="1" ht="15">
      <c r="A388" s="436">
        <v>3232</v>
      </c>
      <c r="B388" s="437" t="s">
        <v>75</v>
      </c>
      <c r="C388" s="438"/>
      <c r="D388" s="438"/>
      <c r="E388" s="438"/>
      <c r="F388" s="438">
        <v>1169.7</v>
      </c>
      <c r="G388" s="178"/>
      <c r="H388" s="178"/>
      <c r="I388" s="10"/>
      <c r="J388" s="10"/>
      <c r="K388" s="10"/>
      <c r="L388" s="10"/>
      <c r="M388" s="10"/>
      <c r="P388" s="17"/>
    </row>
    <row r="389" spans="1:16" s="34" customFormat="1" ht="15">
      <c r="A389" s="409">
        <v>3237</v>
      </c>
      <c r="B389" s="410" t="s">
        <v>112</v>
      </c>
      <c r="C389" s="322">
        <v>0</v>
      </c>
      <c r="D389" s="439"/>
      <c r="E389" s="439"/>
      <c r="F389" s="439">
        <v>126.21</v>
      </c>
      <c r="G389" s="8" t="e">
        <f t="shared" si="27"/>
        <v>#DIV/0!</v>
      </c>
      <c r="H389" s="8" t="e">
        <f t="shared" si="28"/>
        <v>#DIV/0!</v>
      </c>
      <c r="I389" s="19"/>
      <c r="J389" s="19"/>
      <c r="K389" s="19"/>
      <c r="L389" s="19"/>
      <c r="M389" s="19"/>
      <c r="P389" s="3"/>
    </row>
    <row r="390" spans="1:16" s="11" customFormat="1" ht="15">
      <c r="A390" s="507" t="s">
        <v>5</v>
      </c>
      <c r="B390" s="507"/>
      <c r="C390" s="254">
        <f>C381</f>
        <v>0</v>
      </c>
      <c r="D390" s="254">
        <f>D381</f>
        <v>2037.71</v>
      </c>
      <c r="E390" s="254">
        <f>E381</f>
        <v>2037.71</v>
      </c>
      <c r="F390" s="254">
        <f>F381</f>
        <v>2037.71</v>
      </c>
      <c r="G390" s="102" t="e">
        <f t="shared" si="27"/>
        <v>#DIV/0!</v>
      </c>
      <c r="H390" s="102">
        <f t="shared" si="28"/>
        <v>100</v>
      </c>
      <c r="I390" s="10"/>
      <c r="J390" s="10"/>
      <c r="K390" s="10"/>
      <c r="L390" s="10"/>
      <c r="M390" s="10"/>
      <c r="P390" s="17"/>
    </row>
    <row r="391" spans="1:16" s="11" customFormat="1" ht="15">
      <c r="A391" s="9"/>
      <c r="B391" s="9"/>
      <c r="C391" s="9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P391" s="17"/>
    </row>
    <row r="392" spans="1:16" s="11" customFormat="1" ht="15">
      <c r="A392" s="109" t="s">
        <v>262</v>
      </c>
      <c r="B392" s="110"/>
      <c r="C392" s="9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P392" s="17"/>
    </row>
    <row r="393" spans="1:16" s="11" customFormat="1" ht="15.75" customHeight="1">
      <c r="A393" s="502" t="s">
        <v>59</v>
      </c>
      <c r="B393" s="503" t="s">
        <v>2</v>
      </c>
      <c r="C393" s="503" t="s">
        <v>241</v>
      </c>
      <c r="D393" s="499" t="s">
        <v>243</v>
      </c>
      <c r="E393" s="499" t="s">
        <v>224</v>
      </c>
      <c r="F393" s="499" t="s">
        <v>242</v>
      </c>
      <c r="G393" s="499" t="s">
        <v>56</v>
      </c>
      <c r="H393" s="499" t="s">
        <v>56</v>
      </c>
      <c r="I393" s="10"/>
      <c r="J393" s="10"/>
      <c r="K393" s="10"/>
      <c r="L393" s="10"/>
      <c r="M393" s="10"/>
      <c r="P393" s="17"/>
    </row>
    <row r="394" spans="1:16" s="11" customFormat="1" ht="36" customHeight="1">
      <c r="A394" s="502"/>
      <c r="B394" s="503"/>
      <c r="C394" s="503"/>
      <c r="D394" s="499"/>
      <c r="E394" s="499"/>
      <c r="F394" s="499"/>
      <c r="G394" s="499"/>
      <c r="H394" s="499"/>
      <c r="I394" s="10"/>
      <c r="J394" s="10"/>
      <c r="K394" s="10"/>
      <c r="L394" s="10"/>
      <c r="M394" s="10"/>
      <c r="P394" s="17"/>
    </row>
    <row r="395" spans="1:16" s="11" customFormat="1" ht="15">
      <c r="A395" s="494">
        <v>1</v>
      </c>
      <c r="B395" s="494"/>
      <c r="C395" s="49">
        <v>2</v>
      </c>
      <c r="D395" s="50">
        <v>3</v>
      </c>
      <c r="E395" s="50">
        <v>4</v>
      </c>
      <c r="F395" s="50">
        <v>5</v>
      </c>
      <c r="G395" s="50" t="s">
        <v>57</v>
      </c>
      <c r="H395" s="50" t="s">
        <v>58</v>
      </c>
      <c r="I395" s="10"/>
      <c r="J395" s="10"/>
      <c r="K395" s="10"/>
      <c r="L395" s="10"/>
      <c r="M395" s="10"/>
      <c r="P395" s="17"/>
    </row>
    <row r="396" spans="1:16" s="11" customFormat="1" ht="15">
      <c r="A396" s="337">
        <v>31</v>
      </c>
      <c r="B396" s="338" t="s">
        <v>6</v>
      </c>
      <c r="C396" s="425">
        <f>SUM(C397,C401,C403)</f>
        <v>1088512.6300000001</v>
      </c>
      <c r="D396" s="425">
        <f>SUM(D397,D401,D403)</f>
        <v>1228248.8900000001</v>
      </c>
      <c r="E396" s="425">
        <f>SUM(E397,E401,E403)</f>
        <v>1228248.8900000001</v>
      </c>
      <c r="F396" s="425">
        <f>SUM(F397,F401,F403)</f>
        <v>1225533.16</v>
      </c>
      <c r="G396" s="102">
        <f>F396/C396*100</f>
        <v>112.58786772184718</v>
      </c>
      <c r="H396" s="102">
        <f>F396/E396*100</f>
        <v>99.77889416207816</v>
      </c>
      <c r="I396" s="10"/>
      <c r="J396" s="10"/>
      <c r="K396" s="10"/>
      <c r="L396" s="10"/>
      <c r="M396" s="10"/>
      <c r="P396" s="17"/>
    </row>
    <row r="397" spans="1:16" s="11" customFormat="1" ht="15">
      <c r="A397" s="369">
        <v>311</v>
      </c>
      <c r="B397" s="370" t="s">
        <v>144</v>
      </c>
      <c r="C397" s="426">
        <f>SUM(C398:C400)</f>
        <v>898560.54</v>
      </c>
      <c r="D397" s="426">
        <v>1006196.93</v>
      </c>
      <c r="E397" s="426">
        <v>1006196.93</v>
      </c>
      <c r="F397" s="426">
        <f>SUM(F398:F400)</f>
        <v>1007187.26</v>
      </c>
      <c r="G397" s="361">
        <f aca="true" t="shared" si="29" ref="G397:G442">F397/C397*100</f>
        <v>112.08897065522152</v>
      </c>
      <c r="H397" s="361">
        <f aca="true" t="shared" si="30" ref="H397:H442">F397/E397*100</f>
        <v>100.09842307906862</v>
      </c>
      <c r="I397" s="10"/>
      <c r="J397" s="10"/>
      <c r="K397" s="10"/>
      <c r="L397" s="10"/>
      <c r="M397" s="10"/>
      <c r="P397" s="17"/>
    </row>
    <row r="398" spans="1:16" s="11" customFormat="1" ht="15">
      <c r="A398" s="320">
        <v>3111</v>
      </c>
      <c r="B398" s="371" t="s">
        <v>60</v>
      </c>
      <c r="C398" s="322">
        <v>877275.79</v>
      </c>
      <c r="D398" s="440"/>
      <c r="E398" s="440"/>
      <c r="F398" s="322">
        <v>980150.78</v>
      </c>
      <c r="G398" s="8">
        <f t="shared" si="29"/>
        <v>111.72664185797262</v>
      </c>
      <c r="H398" s="8" t="e">
        <f t="shared" si="30"/>
        <v>#DIV/0!</v>
      </c>
      <c r="I398" s="10"/>
      <c r="J398" s="10"/>
      <c r="K398" s="10"/>
      <c r="L398" s="10"/>
      <c r="M398" s="10"/>
      <c r="P398" s="17"/>
    </row>
    <row r="399" spans="1:16" s="11" customFormat="1" ht="15">
      <c r="A399" s="409">
        <v>3113</v>
      </c>
      <c r="B399" s="371" t="s">
        <v>158</v>
      </c>
      <c r="C399" s="322">
        <v>16394.09</v>
      </c>
      <c r="D399" s="440"/>
      <c r="E399" s="440"/>
      <c r="F399" s="322">
        <v>20651.9</v>
      </c>
      <c r="G399" s="8">
        <f t="shared" si="29"/>
        <v>125.97161538090862</v>
      </c>
      <c r="H399" s="8" t="e">
        <f t="shared" si="30"/>
        <v>#DIV/0!</v>
      </c>
      <c r="I399" s="10"/>
      <c r="J399" s="10"/>
      <c r="K399" s="10"/>
      <c r="L399" s="10"/>
      <c r="M399" s="10"/>
      <c r="P399" s="17"/>
    </row>
    <row r="400" spans="1:16" s="11" customFormat="1" ht="15">
      <c r="A400" s="409">
        <v>3114</v>
      </c>
      <c r="B400" s="371" t="s">
        <v>159</v>
      </c>
      <c r="C400" s="322">
        <v>4890.66</v>
      </c>
      <c r="D400" s="440"/>
      <c r="E400" s="440"/>
      <c r="F400" s="322">
        <v>6384.58</v>
      </c>
      <c r="G400" s="8">
        <f t="shared" si="29"/>
        <v>130.54638842201257</v>
      </c>
      <c r="H400" s="8" t="e">
        <f t="shared" si="30"/>
        <v>#DIV/0!</v>
      </c>
      <c r="I400" s="10"/>
      <c r="J400" s="10"/>
      <c r="K400" s="10"/>
      <c r="L400" s="10"/>
      <c r="M400" s="10"/>
      <c r="P400" s="17"/>
    </row>
    <row r="401" spans="1:16" s="11" customFormat="1" ht="15">
      <c r="A401" s="369">
        <v>312</v>
      </c>
      <c r="B401" s="370" t="s">
        <v>145</v>
      </c>
      <c r="C401" s="426">
        <f>SUM(C402)</f>
        <v>41007.14</v>
      </c>
      <c r="D401" s="426">
        <v>57728.18</v>
      </c>
      <c r="E401" s="426">
        <v>57728.18</v>
      </c>
      <c r="F401" s="426">
        <f>SUM(F402)</f>
        <v>51467.66</v>
      </c>
      <c r="G401" s="361">
        <f t="shared" si="29"/>
        <v>125.50902111193321</v>
      </c>
      <c r="H401" s="361">
        <f t="shared" si="30"/>
        <v>89.15517516748321</v>
      </c>
      <c r="I401" s="10"/>
      <c r="J401" s="10"/>
      <c r="K401" s="10"/>
      <c r="L401" s="10"/>
      <c r="M401" s="10"/>
      <c r="P401" s="17"/>
    </row>
    <row r="402" spans="1:16" s="11" customFormat="1" ht="15">
      <c r="A402" s="398">
        <v>3121</v>
      </c>
      <c r="B402" s="399" t="s">
        <v>145</v>
      </c>
      <c r="C402" s="441">
        <v>41007.14</v>
      </c>
      <c r="D402" s="441"/>
      <c r="E402" s="441"/>
      <c r="F402" s="358">
        <v>51467.66</v>
      </c>
      <c r="G402" s="8">
        <f t="shared" si="29"/>
        <v>125.50902111193321</v>
      </c>
      <c r="H402" s="8" t="e">
        <f t="shared" si="30"/>
        <v>#DIV/0!</v>
      </c>
      <c r="I402" s="10"/>
      <c r="J402" s="10"/>
      <c r="K402" s="10"/>
      <c r="L402" s="10"/>
      <c r="M402" s="10"/>
      <c r="P402" s="17"/>
    </row>
    <row r="403" spans="1:16" s="11" customFormat="1" ht="15">
      <c r="A403" s="369">
        <v>313</v>
      </c>
      <c r="B403" s="370" t="s">
        <v>9</v>
      </c>
      <c r="C403" s="426">
        <f>SUM(C404:C405)</f>
        <v>148944.94999999998</v>
      </c>
      <c r="D403" s="426">
        <v>164323.78</v>
      </c>
      <c r="E403" s="426">
        <v>164323.78</v>
      </c>
      <c r="F403" s="426">
        <f>SUM(F404:F405)</f>
        <v>166878.24000000002</v>
      </c>
      <c r="G403" s="361">
        <f t="shared" si="29"/>
        <v>112.04021351512759</v>
      </c>
      <c r="H403" s="361">
        <f t="shared" si="30"/>
        <v>101.55452850463884</v>
      </c>
      <c r="I403" s="10"/>
      <c r="J403" s="10"/>
      <c r="K403" s="10"/>
      <c r="L403" s="10"/>
      <c r="M403" s="10"/>
      <c r="P403" s="17"/>
    </row>
    <row r="404" spans="1:16" s="11" customFormat="1" ht="15">
      <c r="A404" s="398">
        <v>3132</v>
      </c>
      <c r="B404" s="399" t="s">
        <v>61</v>
      </c>
      <c r="C404" s="441">
        <v>148694.33</v>
      </c>
      <c r="D404" s="441"/>
      <c r="E404" s="441"/>
      <c r="F404" s="358">
        <v>166826.26</v>
      </c>
      <c r="G404" s="8">
        <f t="shared" si="29"/>
        <v>112.19409643931952</v>
      </c>
      <c r="H404" s="8" t="e">
        <f t="shared" si="30"/>
        <v>#DIV/0!</v>
      </c>
      <c r="I404" s="10"/>
      <c r="J404" s="10"/>
      <c r="K404" s="10"/>
      <c r="L404" s="10"/>
      <c r="M404" s="10"/>
      <c r="P404" s="17"/>
    </row>
    <row r="405" spans="1:16" s="11" customFormat="1" ht="15">
      <c r="A405" s="398">
        <v>3133</v>
      </c>
      <c r="B405" s="399" t="s">
        <v>146</v>
      </c>
      <c r="C405" s="441">
        <v>250.62</v>
      </c>
      <c r="D405" s="441"/>
      <c r="E405" s="441"/>
      <c r="F405" s="358">
        <v>51.98</v>
      </c>
      <c r="G405" s="8">
        <f t="shared" si="29"/>
        <v>20.74056340276115</v>
      </c>
      <c r="H405" s="8" t="e">
        <f t="shared" si="30"/>
        <v>#DIV/0!</v>
      </c>
      <c r="I405" s="10"/>
      <c r="J405" s="10"/>
      <c r="K405" s="10"/>
      <c r="L405" s="10"/>
      <c r="M405" s="10"/>
      <c r="P405" s="17"/>
    </row>
    <row r="406" spans="1:16" s="11" customFormat="1" ht="15">
      <c r="A406" s="337">
        <v>32</v>
      </c>
      <c r="B406" s="338" t="s">
        <v>10</v>
      </c>
      <c r="C406" s="425">
        <f>SUM(C407,C412,C417,C423)</f>
        <v>51533.16</v>
      </c>
      <c r="D406" s="425">
        <f>SUM(D407,D412,D417,D423)</f>
        <v>63867.43</v>
      </c>
      <c r="E406" s="425">
        <f>SUM(E407,E412,E417,E423)</f>
        <v>63867.43</v>
      </c>
      <c r="F406" s="425">
        <f>SUM(F407,F412,F417,F423)</f>
        <v>57274.94</v>
      </c>
      <c r="G406" s="102">
        <f t="shared" si="29"/>
        <v>111.1419132845725</v>
      </c>
      <c r="H406" s="102">
        <f t="shared" si="30"/>
        <v>89.67785301522233</v>
      </c>
      <c r="I406" s="10"/>
      <c r="J406" s="10"/>
      <c r="K406" s="10"/>
      <c r="L406" s="10"/>
      <c r="M406" s="10"/>
      <c r="P406" s="17"/>
    </row>
    <row r="407" spans="1:16" s="11" customFormat="1" ht="15">
      <c r="A407" s="369">
        <v>321</v>
      </c>
      <c r="B407" s="370" t="s">
        <v>11</v>
      </c>
      <c r="C407" s="426">
        <f>SUM(C408:C410)</f>
        <v>32248.95</v>
      </c>
      <c r="D407" s="426">
        <v>48711.64</v>
      </c>
      <c r="E407" s="426">
        <v>48711.64</v>
      </c>
      <c r="F407" s="426">
        <f>SUM(F408:F411)</f>
        <v>44487.23</v>
      </c>
      <c r="G407" s="361">
        <f t="shared" si="29"/>
        <v>137.94939060031413</v>
      </c>
      <c r="H407" s="361">
        <f t="shared" si="30"/>
        <v>91.32771961691293</v>
      </c>
      <c r="I407" s="10"/>
      <c r="J407" s="10"/>
      <c r="K407" s="10"/>
      <c r="L407" s="10"/>
      <c r="M407" s="10"/>
      <c r="P407" s="17"/>
    </row>
    <row r="408" spans="1:16" s="11" customFormat="1" ht="15">
      <c r="A408" s="409" t="s">
        <v>63</v>
      </c>
      <c r="B408" s="410" t="s">
        <v>64</v>
      </c>
      <c r="C408" s="442">
        <v>147.98</v>
      </c>
      <c r="D408" s="442"/>
      <c r="E408" s="442"/>
      <c r="F408" s="442">
        <v>220</v>
      </c>
      <c r="G408" s="8">
        <f t="shared" si="29"/>
        <v>148.6687390187863</v>
      </c>
      <c r="H408" s="8" t="e">
        <f t="shared" si="30"/>
        <v>#DIV/0!</v>
      </c>
      <c r="I408" s="10"/>
      <c r="J408" s="10"/>
      <c r="K408" s="10"/>
      <c r="L408" s="10"/>
      <c r="M408" s="10"/>
      <c r="P408" s="17"/>
    </row>
    <row r="409" spans="1:16" s="11" customFormat="1" ht="30">
      <c r="A409" s="320">
        <v>3212</v>
      </c>
      <c r="B409" s="410" t="s">
        <v>12</v>
      </c>
      <c r="C409" s="441">
        <v>32100.97</v>
      </c>
      <c r="D409" s="442"/>
      <c r="E409" s="358"/>
      <c r="F409" s="358">
        <v>44222.23</v>
      </c>
      <c r="G409" s="8">
        <f t="shared" si="29"/>
        <v>137.7597935514098</v>
      </c>
      <c r="H409" s="8" t="e">
        <f t="shared" si="30"/>
        <v>#DIV/0!</v>
      </c>
      <c r="I409" s="10"/>
      <c r="J409" s="10"/>
      <c r="K409" s="10"/>
      <c r="L409" s="10"/>
      <c r="M409" s="10"/>
      <c r="P409" s="17"/>
    </row>
    <row r="410" spans="1:16" s="11" customFormat="1" ht="15">
      <c r="A410" s="320">
        <v>3213</v>
      </c>
      <c r="B410" s="371" t="s">
        <v>105</v>
      </c>
      <c r="C410" s="441"/>
      <c r="D410" s="442"/>
      <c r="E410" s="358"/>
      <c r="F410" s="358">
        <v>45</v>
      </c>
      <c r="G410" s="8" t="e">
        <f t="shared" si="29"/>
        <v>#DIV/0!</v>
      </c>
      <c r="H410" s="8" t="e">
        <f t="shared" si="30"/>
        <v>#DIV/0!</v>
      </c>
      <c r="I410" s="10"/>
      <c r="J410" s="10"/>
      <c r="K410" s="10"/>
      <c r="L410" s="10"/>
      <c r="M410" s="10"/>
      <c r="P410" s="17"/>
    </row>
    <row r="411" spans="1:16" s="11" customFormat="1" ht="15">
      <c r="A411" s="320">
        <v>3214</v>
      </c>
      <c r="B411" s="371" t="s">
        <v>106</v>
      </c>
      <c r="C411" s="441"/>
      <c r="D411" s="442"/>
      <c r="E411" s="358"/>
      <c r="F411" s="358"/>
      <c r="G411" s="8" t="e">
        <f t="shared" si="29"/>
        <v>#DIV/0!</v>
      </c>
      <c r="H411" s="8" t="e">
        <f t="shared" si="30"/>
        <v>#DIV/0!</v>
      </c>
      <c r="I411" s="10"/>
      <c r="J411" s="10"/>
      <c r="K411" s="10"/>
      <c r="L411" s="10"/>
      <c r="M411" s="10"/>
      <c r="P411" s="17"/>
    </row>
    <row r="412" spans="1:16" s="11" customFormat="1" ht="15">
      <c r="A412" s="379">
        <v>322</v>
      </c>
      <c r="B412" s="380" t="s">
        <v>13</v>
      </c>
      <c r="C412" s="381">
        <f>SUM(C413:C416)</f>
        <v>1038.3899999999999</v>
      </c>
      <c r="D412" s="381">
        <v>21.08</v>
      </c>
      <c r="E412" s="381">
        <v>21.08</v>
      </c>
      <c r="F412" s="381">
        <f>SUM(F413:F416)</f>
        <v>1578.88</v>
      </c>
      <c r="G412" s="361">
        <f t="shared" si="29"/>
        <v>152.05077090495865</v>
      </c>
      <c r="H412" s="361">
        <f t="shared" si="30"/>
        <v>7489.943074003796</v>
      </c>
      <c r="I412" s="10"/>
      <c r="J412" s="10"/>
      <c r="K412" s="10"/>
      <c r="L412" s="10"/>
      <c r="M412" s="10"/>
      <c r="P412" s="17"/>
    </row>
    <row r="413" spans="1:16" s="11" customFormat="1" ht="15">
      <c r="A413" s="320">
        <v>3221</v>
      </c>
      <c r="B413" s="371" t="s">
        <v>14</v>
      </c>
      <c r="C413" s="322"/>
      <c r="D413" s="323"/>
      <c r="E413" s="323"/>
      <c r="F413" s="323">
        <v>1578.88</v>
      </c>
      <c r="G413" s="8" t="e">
        <f t="shared" si="29"/>
        <v>#DIV/0!</v>
      </c>
      <c r="H413" s="8" t="e">
        <f t="shared" si="30"/>
        <v>#DIV/0!</v>
      </c>
      <c r="I413" s="10"/>
      <c r="J413" s="10"/>
      <c r="K413" s="10"/>
      <c r="L413" s="10"/>
      <c r="M413" s="10"/>
      <c r="P413" s="17"/>
    </row>
    <row r="414" spans="1:16" s="11" customFormat="1" ht="15">
      <c r="A414" s="320">
        <v>3222</v>
      </c>
      <c r="B414" s="371" t="s">
        <v>107</v>
      </c>
      <c r="C414" s="322">
        <v>992.89</v>
      </c>
      <c r="D414" s="323"/>
      <c r="E414" s="323"/>
      <c r="F414" s="323"/>
      <c r="G414" s="8">
        <f t="shared" si="29"/>
        <v>0</v>
      </c>
      <c r="H414" s="8" t="e">
        <f t="shared" si="30"/>
        <v>#DIV/0!</v>
      </c>
      <c r="I414" s="10"/>
      <c r="J414" s="10"/>
      <c r="K414" s="10"/>
      <c r="L414" s="10"/>
      <c r="M414" s="10"/>
      <c r="P414" s="17"/>
    </row>
    <row r="415" spans="1:16" s="11" customFormat="1" ht="30">
      <c r="A415" s="409" t="s">
        <v>69</v>
      </c>
      <c r="B415" s="410" t="s">
        <v>70</v>
      </c>
      <c r="C415" s="322"/>
      <c r="D415" s="323"/>
      <c r="E415" s="323"/>
      <c r="F415" s="323"/>
      <c r="G415" s="8" t="e">
        <f t="shared" si="29"/>
        <v>#DIV/0!</v>
      </c>
      <c r="H415" s="8" t="e">
        <f t="shared" si="30"/>
        <v>#DIV/0!</v>
      </c>
      <c r="I415" s="10"/>
      <c r="J415" s="10"/>
      <c r="K415" s="10"/>
      <c r="L415" s="10"/>
      <c r="M415" s="10"/>
      <c r="P415" s="17"/>
    </row>
    <row r="416" spans="1:16" s="11" customFormat="1" ht="15">
      <c r="A416" s="409">
        <v>3225</v>
      </c>
      <c r="B416" s="410" t="s">
        <v>108</v>
      </c>
      <c r="C416" s="322">
        <v>45.5</v>
      </c>
      <c r="D416" s="323"/>
      <c r="E416" s="323"/>
      <c r="F416" s="323"/>
      <c r="G416" s="8">
        <f t="shared" si="29"/>
        <v>0</v>
      </c>
      <c r="H416" s="8" t="e">
        <f t="shared" si="30"/>
        <v>#DIV/0!</v>
      </c>
      <c r="I416" s="10"/>
      <c r="J416" s="10"/>
      <c r="K416" s="10"/>
      <c r="L416" s="10"/>
      <c r="M416" s="10"/>
      <c r="P416" s="17"/>
    </row>
    <row r="417" spans="1:16" s="11" customFormat="1" ht="15">
      <c r="A417" s="379">
        <v>323</v>
      </c>
      <c r="B417" s="380" t="s">
        <v>15</v>
      </c>
      <c r="C417" s="381">
        <f>SUM(C418:C421,C422)</f>
        <v>7416.88</v>
      </c>
      <c r="D417" s="381">
        <v>6861.31</v>
      </c>
      <c r="E417" s="381">
        <v>6861.31</v>
      </c>
      <c r="F417" s="381">
        <f>SUM(F418:F422)</f>
        <v>5260.75</v>
      </c>
      <c r="G417" s="361">
        <f t="shared" si="29"/>
        <v>70.92942045711943</v>
      </c>
      <c r="H417" s="361">
        <f t="shared" si="30"/>
        <v>76.67267620906212</v>
      </c>
      <c r="I417" s="10"/>
      <c r="J417" s="10"/>
      <c r="K417" s="10"/>
      <c r="L417" s="10"/>
      <c r="M417" s="10"/>
      <c r="P417" s="17"/>
    </row>
    <row r="418" spans="1:16" s="11" customFormat="1" ht="15">
      <c r="A418" s="320">
        <v>3231</v>
      </c>
      <c r="B418" s="371" t="s">
        <v>149</v>
      </c>
      <c r="C418" s="322">
        <v>1459.95</v>
      </c>
      <c r="D418" s="323"/>
      <c r="E418" s="323"/>
      <c r="F418" s="323"/>
      <c r="G418" s="8">
        <f t="shared" si="29"/>
        <v>0</v>
      </c>
      <c r="H418" s="8" t="e">
        <f t="shared" si="30"/>
        <v>#DIV/0!</v>
      </c>
      <c r="I418" s="10"/>
      <c r="J418" s="10"/>
      <c r="K418" s="10"/>
      <c r="L418" s="10"/>
      <c r="M418" s="10"/>
      <c r="P418" s="17"/>
    </row>
    <row r="419" spans="1:16" s="11" customFormat="1" ht="15">
      <c r="A419" s="409" t="s">
        <v>74</v>
      </c>
      <c r="B419" s="410" t="s">
        <v>75</v>
      </c>
      <c r="C419" s="322">
        <v>1652.4</v>
      </c>
      <c r="D419" s="323"/>
      <c r="E419" s="323"/>
      <c r="F419" s="323"/>
      <c r="G419" s="8">
        <f t="shared" si="29"/>
        <v>0</v>
      </c>
      <c r="H419" s="8" t="e">
        <f t="shared" si="30"/>
        <v>#DIV/0!</v>
      </c>
      <c r="I419" s="10"/>
      <c r="J419" s="10"/>
      <c r="K419" s="10"/>
      <c r="L419" s="10"/>
      <c r="M419" s="10"/>
      <c r="P419" s="17"/>
    </row>
    <row r="420" spans="1:16" s="11" customFormat="1" ht="15">
      <c r="A420" s="409">
        <v>3236</v>
      </c>
      <c r="B420" s="410" t="s">
        <v>111</v>
      </c>
      <c r="C420" s="322">
        <v>1039.22</v>
      </c>
      <c r="D420" s="323"/>
      <c r="E420" s="323"/>
      <c r="F420" s="323"/>
      <c r="G420" s="8">
        <f t="shared" si="29"/>
        <v>0</v>
      </c>
      <c r="H420" s="8" t="e">
        <f t="shared" si="30"/>
        <v>#DIV/0!</v>
      </c>
      <c r="I420" s="10"/>
      <c r="J420" s="10"/>
      <c r="K420" s="10"/>
      <c r="L420" s="10"/>
      <c r="M420" s="10"/>
      <c r="P420" s="17"/>
    </row>
    <row r="421" spans="1:16" s="11" customFormat="1" ht="15">
      <c r="A421" s="409">
        <v>3237</v>
      </c>
      <c r="B421" s="410" t="s">
        <v>112</v>
      </c>
      <c r="C421" s="322">
        <v>2728.45</v>
      </c>
      <c r="D421" s="323"/>
      <c r="E421" s="323"/>
      <c r="F421" s="323">
        <v>5173.75</v>
      </c>
      <c r="G421" s="8">
        <f t="shared" si="29"/>
        <v>189.6223130348733</v>
      </c>
      <c r="H421" s="8" t="e">
        <f t="shared" si="30"/>
        <v>#DIV/0!</v>
      </c>
      <c r="I421" s="10"/>
      <c r="J421" s="10"/>
      <c r="K421" s="10"/>
      <c r="L421" s="10"/>
      <c r="M421" s="10"/>
      <c r="P421" s="17"/>
    </row>
    <row r="422" spans="1:16" s="11" customFormat="1" ht="15">
      <c r="A422" s="409" t="s">
        <v>80</v>
      </c>
      <c r="B422" s="410" t="s">
        <v>16</v>
      </c>
      <c r="C422" s="322">
        <v>536.86</v>
      </c>
      <c r="D422" s="323"/>
      <c r="E422" s="323"/>
      <c r="F422" s="323">
        <v>87</v>
      </c>
      <c r="G422" s="8">
        <f t="shared" si="29"/>
        <v>16.20534217486868</v>
      </c>
      <c r="H422" s="8" t="e">
        <f t="shared" si="30"/>
        <v>#DIV/0!</v>
      </c>
      <c r="I422" s="10"/>
      <c r="J422" s="10"/>
      <c r="K422" s="10"/>
      <c r="L422" s="10"/>
      <c r="M422" s="10"/>
      <c r="P422" s="17"/>
    </row>
    <row r="423" spans="1:16" s="11" customFormat="1" ht="15">
      <c r="A423" s="369">
        <v>329</v>
      </c>
      <c r="B423" s="370" t="s">
        <v>17</v>
      </c>
      <c r="C423" s="426">
        <f>SUM(C424:C427)</f>
        <v>10828.94</v>
      </c>
      <c r="D423" s="426">
        <v>8273.4</v>
      </c>
      <c r="E423" s="426">
        <v>8273.4</v>
      </c>
      <c r="F423" s="426">
        <f>SUM(F424:F427)</f>
        <v>5948.08</v>
      </c>
      <c r="G423" s="361">
        <f t="shared" si="29"/>
        <v>54.92762911236002</v>
      </c>
      <c r="H423" s="361">
        <f t="shared" si="30"/>
        <v>71.89402180482027</v>
      </c>
      <c r="I423" s="10"/>
      <c r="J423" s="10"/>
      <c r="K423" s="10"/>
      <c r="L423" s="10"/>
      <c r="M423" s="10"/>
      <c r="P423" s="17"/>
    </row>
    <row r="424" spans="1:16" s="11" customFormat="1" ht="15">
      <c r="A424" s="409">
        <v>3294</v>
      </c>
      <c r="B424" s="410" t="s">
        <v>230</v>
      </c>
      <c r="C424" s="442"/>
      <c r="D424" s="442"/>
      <c r="E424" s="442"/>
      <c r="F424" s="442">
        <v>837.87</v>
      </c>
      <c r="G424" s="8" t="e">
        <f t="shared" si="29"/>
        <v>#DIV/0!</v>
      </c>
      <c r="H424" s="8" t="e">
        <f t="shared" si="30"/>
        <v>#DIV/0!</v>
      </c>
      <c r="I424" s="10"/>
      <c r="J424" s="10"/>
      <c r="K424" s="10"/>
      <c r="L424" s="10"/>
      <c r="M424" s="10"/>
      <c r="P424" s="17"/>
    </row>
    <row r="425" spans="1:16" s="11" customFormat="1" ht="15">
      <c r="A425" s="320">
        <v>3295</v>
      </c>
      <c r="B425" s="371" t="s">
        <v>85</v>
      </c>
      <c r="C425" s="441">
        <v>4456.17</v>
      </c>
      <c r="D425" s="358"/>
      <c r="E425" s="358"/>
      <c r="F425" s="358">
        <v>3627.45</v>
      </c>
      <c r="G425" s="8">
        <f t="shared" si="29"/>
        <v>81.40286389433078</v>
      </c>
      <c r="H425" s="8" t="e">
        <f t="shared" si="30"/>
        <v>#DIV/0!</v>
      </c>
      <c r="I425" s="10"/>
      <c r="J425" s="10"/>
      <c r="K425" s="10"/>
      <c r="L425" s="10"/>
      <c r="M425" s="10"/>
      <c r="P425" s="17"/>
    </row>
    <row r="426" spans="1:16" s="11" customFormat="1" ht="15">
      <c r="A426" s="320">
        <v>3296</v>
      </c>
      <c r="B426" s="371" t="s">
        <v>179</v>
      </c>
      <c r="C426" s="441">
        <v>6372.77</v>
      </c>
      <c r="D426" s="358"/>
      <c r="E426" s="358"/>
      <c r="F426" s="358">
        <v>1482.76</v>
      </c>
      <c r="G426" s="8">
        <f t="shared" si="29"/>
        <v>23.26711932173921</v>
      </c>
      <c r="H426" s="8" t="e">
        <f t="shared" si="30"/>
        <v>#DIV/0!</v>
      </c>
      <c r="I426" s="10"/>
      <c r="J426" s="10"/>
      <c r="K426" s="10"/>
      <c r="L426" s="10"/>
      <c r="M426" s="10"/>
      <c r="P426" s="17"/>
    </row>
    <row r="427" spans="1:16" s="11" customFormat="1" ht="15">
      <c r="A427" s="409" t="s">
        <v>86</v>
      </c>
      <c r="B427" s="410" t="s">
        <v>17</v>
      </c>
      <c r="C427" s="441"/>
      <c r="D427" s="358"/>
      <c r="E427" s="358"/>
      <c r="F427" s="358"/>
      <c r="G427" s="8" t="e">
        <f t="shared" si="29"/>
        <v>#DIV/0!</v>
      </c>
      <c r="H427" s="8" t="e">
        <f t="shared" si="30"/>
        <v>#DIV/0!</v>
      </c>
      <c r="I427" s="10"/>
      <c r="J427" s="10"/>
      <c r="K427" s="10"/>
      <c r="L427" s="10"/>
      <c r="M427" s="10"/>
      <c r="P427" s="17"/>
    </row>
    <row r="428" spans="1:16" s="11" customFormat="1" ht="15" customHeight="1">
      <c r="A428" s="422">
        <v>37</v>
      </c>
      <c r="B428" s="423" t="s">
        <v>147</v>
      </c>
      <c r="C428" s="443">
        <f>SUM(C429)</f>
        <v>1371.46</v>
      </c>
      <c r="D428" s="443">
        <f aca="true" t="shared" si="31" ref="D428:F429">SUM(D429)</f>
        <v>200.58</v>
      </c>
      <c r="E428" s="443">
        <f t="shared" si="31"/>
        <v>200.58</v>
      </c>
      <c r="F428" s="443">
        <f t="shared" si="31"/>
        <v>131.1</v>
      </c>
      <c r="G428" s="102">
        <f t="shared" si="29"/>
        <v>9.559155936009798</v>
      </c>
      <c r="H428" s="102">
        <f t="shared" si="30"/>
        <v>65.36045468142386</v>
      </c>
      <c r="I428" s="10"/>
      <c r="J428" s="10"/>
      <c r="K428" s="10"/>
      <c r="L428" s="10"/>
      <c r="M428" s="10"/>
      <c r="P428" s="17"/>
    </row>
    <row r="429" spans="1:16" s="11" customFormat="1" ht="15" customHeight="1">
      <c r="A429" s="379">
        <v>372</v>
      </c>
      <c r="B429" s="380" t="s">
        <v>148</v>
      </c>
      <c r="C429" s="381">
        <f>SUM(C430)</f>
        <v>1371.46</v>
      </c>
      <c r="D429" s="381">
        <v>200.58</v>
      </c>
      <c r="E429" s="381">
        <v>200.58</v>
      </c>
      <c r="F429" s="381">
        <f t="shared" si="31"/>
        <v>131.1</v>
      </c>
      <c r="G429" s="361">
        <f t="shared" si="29"/>
        <v>9.559155936009798</v>
      </c>
      <c r="H429" s="361">
        <f t="shared" si="30"/>
        <v>65.36045468142386</v>
      </c>
      <c r="I429" s="10"/>
      <c r="J429" s="10"/>
      <c r="K429" s="10"/>
      <c r="L429" s="10"/>
      <c r="M429" s="10"/>
      <c r="P429" s="17"/>
    </row>
    <row r="430" spans="1:16" s="11" customFormat="1" ht="15">
      <c r="A430" s="320">
        <v>3722</v>
      </c>
      <c r="B430" s="371" t="s">
        <v>123</v>
      </c>
      <c r="C430" s="322">
        <v>1371.46</v>
      </c>
      <c r="D430" s="323"/>
      <c r="E430" s="323"/>
      <c r="F430" s="323">
        <v>131.1</v>
      </c>
      <c r="G430" s="8">
        <f t="shared" si="29"/>
        <v>9.559155936009798</v>
      </c>
      <c r="H430" s="8" t="e">
        <f t="shared" si="30"/>
        <v>#DIV/0!</v>
      </c>
      <c r="I430" s="10"/>
      <c r="J430" s="10"/>
      <c r="K430" s="10"/>
      <c r="L430" s="10"/>
      <c r="M430" s="10"/>
      <c r="P430" s="17"/>
    </row>
    <row r="431" spans="1:16" s="11" customFormat="1" ht="15">
      <c r="A431" s="422">
        <v>34</v>
      </c>
      <c r="B431" s="423" t="s">
        <v>18</v>
      </c>
      <c r="C431" s="443">
        <f>C432</f>
        <v>5845.07</v>
      </c>
      <c r="D431" s="443">
        <f>D432</f>
        <v>3067.81</v>
      </c>
      <c r="E431" s="443">
        <f>E432</f>
        <v>3067.81</v>
      </c>
      <c r="F431" s="443">
        <f>F432</f>
        <v>1520.07</v>
      </c>
      <c r="G431" s="102">
        <f t="shared" si="29"/>
        <v>26.00601874742304</v>
      </c>
      <c r="H431" s="102">
        <f t="shared" si="30"/>
        <v>49.54902683021439</v>
      </c>
      <c r="I431" s="10"/>
      <c r="J431" s="10"/>
      <c r="K431" s="10"/>
      <c r="L431" s="10"/>
      <c r="M431" s="10"/>
      <c r="P431" s="17"/>
    </row>
    <row r="432" spans="1:16" s="11" customFormat="1" ht="15">
      <c r="A432" s="376">
        <v>343</v>
      </c>
      <c r="B432" s="377" t="s">
        <v>19</v>
      </c>
      <c r="C432" s="378">
        <f>C433+C434</f>
        <v>5845.07</v>
      </c>
      <c r="D432" s="378">
        <v>3067.81</v>
      </c>
      <c r="E432" s="378">
        <v>3067.81</v>
      </c>
      <c r="F432" s="378">
        <f>F433+F434</f>
        <v>1520.07</v>
      </c>
      <c r="G432" s="361">
        <f t="shared" si="29"/>
        <v>26.00601874742304</v>
      </c>
      <c r="H432" s="361">
        <f t="shared" si="30"/>
        <v>49.54902683021439</v>
      </c>
      <c r="I432" s="10"/>
      <c r="J432" s="10"/>
      <c r="K432" s="10"/>
      <c r="L432" s="10"/>
      <c r="M432" s="10"/>
      <c r="P432" s="17"/>
    </row>
    <row r="433" spans="1:16" s="11" customFormat="1" ht="15">
      <c r="A433" s="320">
        <v>3431</v>
      </c>
      <c r="B433" s="371" t="s">
        <v>138</v>
      </c>
      <c r="C433" s="322"/>
      <c r="D433" s="323"/>
      <c r="E433" s="323"/>
      <c r="F433" s="323"/>
      <c r="G433" s="8" t="e">
        <f t="shared" si="29"/>
        <v>#DIV/0!</v>
      </c>
      <c r="H433" s="8" t="e">
        <f t="shared" si="30"/>
        <v>#DIV/0!</v>
      </c>
      <c r="I433" s="10"/>
      <c r="J433" s="10"/>
      <c r="K433" s="10"/>
      <c r="L433" s="10"/>
      <c r="M433" s="10"/>
      <c r="P433" s="17"/>
    </row>
    <row r="434" spans="1:16" s="11" customFormat="1" ht="15">
      <c r="A434" s="409">
        <v>3433</v>
      </c>
      <c r="B434" s="410" t="s">
        <v>120</v>
      </c>
      <c r="C434" s="322">
        <v>5845.07</v>
      </c>
      <c r="D434" s="323"/>
      <c r="E434" s="323"/>
      <c r="F434" s="323">
        <v>1520.07</v>
      </c>
      <c r="G434" s="8">
        <f t="shared" si="29"/>
        <v>26.00601874742304</v>
      </c>
      <c r="H434" s="8" t="e">
        <f t="shared" si="30"/>
        <v>#DIV/0!</v>
      </c>
      <c r="I434" s="10"/>
      <c r="J434" s="10"/>
      <c r="K434" s="10"/>
      <c r="L434" s="10"/>
      <c r="M434" s="10"/>
      <c r="P434" s="17"/>
    </row>
    <row r="435" spans="1:16" s="11" customFormat="1" ht="15">
      <c r="A435" s="422">
        <v>4</v>
      </c>
      <c r="B435" s="423" t="s">
        <v>143</v>
      </c>
      <c r="C435" s="443">
        <f>SUM(C436)</f>
        <v>0</v>
      </c>
      <c r="D435" s="443">
        <f>SUM(D436)</f>
        <v>0</v>
      </c>
      <c r="E435" s="443">
        <f>SUM(E436)</f>
        <v>0</v>
      </c>
      <c r="F435" s="443">
        <f>SUM(F436)</f>
        <v>0</v>
      </c>
      <c r="G435" s="102" t="e">
        <f t="shared" si="29"/>
        <v>#DIV/0!</v>
      </c>
      <c r="H435" s="102" t="e">
        <f t="shared" si="30"/>
        <v>#DIV/0!</v>
      </c>
      <c r="I435" s="10"/>
      <c r="J435" s="10"/>
      <c r="K435" s="10"/>
      <c r="L435" s="10"/>
      <c r="M435" s="10"/>
      <c r="P435" s="17"/>
    </row>
    <row r="436" spans="1:16" s="11" customFormat="1" ht="15">
      <c r="A436" s="422">
        <v>42</v>
      </c>
      <c r="B436" s="423" t="s">
        <v>136</v>
      </c>
      <c r="C436" s="443">
        <f>SUM(C437,C440)</f>
        <v>0</v>
      </c>
      <c r="D436" s="443">
        <f>SUM(D437,D440)</f>
        <v>0</v>
      </c>
      <c r="E436" s="443">
        <f>SUM(E437,E440)</f>
        <v>0</v>
      </c>
      <c r="F436" s="443">
        <f>SUM(F437,F440)</f>
        <v>0</v>
      </c>
      <c r="G436" s="102" t="e">
        <f t="shared" si="29"/>
        <v>#DIV/0!</v>
      </c>
      <c r="H436" s="102" t="e">
        <f t="shared" si="30"/>
        <v>#DIV/0!</v>
      </c>
      <c r="I436" s="10"/>
      <c r="J436" s="10"/>
      <c r="K436" s="10"/>
      <c r="L436" s="10"/>
      <c r="M436" s="10"/>
      <c r="P436" s="17"/>
    </row>
    <row r="437" spans="1:16" s="11" customFormat="1" ht="15">
      <c r="A437" s="379">
        <v>422</v>
      </c>
      <c r="B437" s="380" t="s">
        <v>20</v>
      </c>
      <c r="C437" s="381">
        <f>SUM(C438:C439)</f>
        <v>0</v>
      </c>
      <c r="D437" s="381">
        <f>SUM(D438:D439)</f>
        <v>0</v>
      </c>
      <c r="E437" s="381">
        <f>SUM(E438:E439)</f>
        <v>0</v>
      </c>
      <c r="F437" s="381">
        <f>SUM(F438:F439)</f>
        <v>0</v>
      </c>
      <c r="G437" s="361" t="e">
        <f t="shared" si="29"/>
        <v>#DIV/0!</v>
      </c>
      <c r="H437" s="361" t="e">
        <f t="shared" si="30"/>
        <v>#DIV/0!</v>
      </c>
      <c r="I437" s="10"/>
      <c r="J437" s="10"/>
      <c r="K437" s="10"/>
      <c r="L437" s="10"/>
      <c r="M437" s="10"/>
      <c r="P437" s="17"/>
    </row>
    <row r="438" spans="1:16" s="11" customFormat="1" ht="15">
      <c r="A438" s="320">
        <v>4221</v>
      </c>
      <c r="B438" s="371" t="s">
        <v>90</v>
      </c>
      <c r="C438" s="322"/>
      <c r="D438" s="323"/>
      <c r="E438" s="323"/>
      <c r="F438" s="323"/>
      <c r="G438" s="8" t="e">
        <f t="shared" si="29"/>
        <v>#DIV/0!</v>
      </c>
      <c r="H438" s="8" t="e">
        <f t="shared" si="30"/>
        <v>#DIV/0!</v>
      </c>
      <c r="I438" s="10"/>
      <c r="J438" s="10"/>
      <c r="K438" s="10"/>
      <c r="L438" s="10"/>
      <c r="M438" s="10"/>
      <c r="P438" s="17"/>
    </row>
    <row r="439" spans="1:16" s="11" customFormat="1" ht="15">
      <c r="A439" s="320">
        <v>4226</v>
      </c>
      <c r="B439" s="371" t="s">
        <v>116</v>
      </c>
      <c r="C439" s="322"/>
      <c r="D439" s="323"/>
      <c r="E439" s="323"/>
      <c r="F439" s="323"/>
      <c r="G439" s="8" t="e">
        <f t="shared" si="29"/>
        <v>#DIV/0!</v>
      </c>
      <c r="H439" s="8" t="e">
        <f t="shared" si="30"/>
        <v>#DIV/0!</v>
      </c>
      <c r="I439" s="10"/>
      <c r="J439" s="10"/>
      <c r="K439" s="10"/>
      <c r="L439" s="10"/>
      <c r="M439" s="10"/>
      <c r="P439" s="17"/>
    </row>
    <row r="440" spans="1:16" s="11" customFormat="1" ht="15">
      <c r="A440" s="379">
        <v>424</v>
      </c>
      <c r="B440" s="380" t="s">
        <v>137</v>
      </c>
      <c r="C440" s="381">
        <f>SUM(C441)</f>
        <v>0</v>
      </c>
      <c r="D440" s="381">
        <f>SUM(D441)</f>
        <v>0</v>
      </c>
      <c r="E440" s="381">
        <f>SUM(E441)</f>
        <v>0</v>
      </c>
      <c r="F440" s="381">
        <f>SUM(F441)</f>
        <v>0</v>
      </c>
      <c r="G440" s="361" t="e">
        <f t="shared" si="29"/>
        <v>#DIV/0!</v>
      </c>
      <c r="H440" s="361" t="e">
        <f t="shared" si="30"/>
        <v>#DIV/0!</v>
      </c>
      <c r="I440" s="10"/>
      <c r="J440" s="10"/>
      <c r="K440" s="10"/>
      <c r="L440" s="10"/>
      <c r="M440" s="10"/>
      <c r="P440" s="17"/>
    </row>
    <row r="441" spans="1:16" s="11" customFormat="1" ht="15">
      <c r="A441" s="320">
        <v>4241</v>
      </c>
      <c r="B441" s="371" t="s">
        <v>115</v>
      </c>
      <c r="C441" s="322"/>
      <c r="D441" s="323"/>
      <c r="E441" s="323"/>
      <c r="F441" s="323"/>
      <c r="G441" s="8" t="e">
        <f t="shared" si="29"/>
        <v>#DIV/0!</v>
      </c>
      <c r="H441" s="8" t="e">
        <f t="shared" si="30"/>
        <v>#DIV/0!</v>
      </c>
      <c r="I441" s="10"/>
      <c r="J441" s="10"/>
      <c r="K441" s="10"/>
      <c r="L441" s="10"/>
      <c r="M441" s="10"/>
      <c r="P441" s="17"/>
    </row>
    <row r="442" spans="1:16" s="11" customFormat="1" ht="15">
      <c r="A442" s="507" t="s">
        <v>5</v>
      </c>
      <c r="B442" s="507"/>
      <c r="C442" s="427">
        <f>SUM(C396,C406,C428,C435,C431)</f>
        <v>1147262.32</v>
      </c>
      <c r="D442" s="427">
        <f>SUM(D396,D406,D428,D435,D431)</f>
        <v>1295384.7100000002</v>
      </c>
      <c r="E442" s="427">
        <f>SUM(E396,E406,E428,E435,E431)</f>
        <v>1295384.7100000002</v>
      </c>
      <c r="F442" s="427">
        <f>SUM(F396,F406,F428,F435,F431)</f>
        <v>1284459.27</v>
      </c>
      <c r="G442" s="102">
        <f t="shared" si="29"/>
        <v>111.958638195317</v>
      </c>
      <c r="H442" s="102">
        <f t="shared" si="30"/>
        <v>99.15658723499985</v>
      </c>
      <c r="I442" s="10"/>
      <c r="J442" s="10"/>
      <c r="K442" s="10"/>
      <c r="L442" s="10"/>
      <c r="M442" s="10"/>
      <c r="P442" s="17"/>
    </row>
    <row r="443" spans="1:16" s="11" customFormat="1" ht="15">
      <c r="A443" s="9"/>
      <c r="B443" s="9"/>
      <c r="C443" s="9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P443" s="17"/>
    </row>
    <row r="444" spans="1:14" s="11" customFormat="1" ht="15">
      <c r="A444" s="109" t="s">
        <v>278</v>
      </c>
      <c r="B444" s="110"/>
      <c r="C444" s="10"/>
      <c r="D444" s="10"/>
      <c r="E444" s="10"/>
      <c r="F444" s="10"/>
      <c r="G444" s="10"/>
      <c r="H444" s="10"/>
      <c r="I444" s="10"/>
      <c r="J444" s="10"/>
      <c r="K444" s="10"/>
      <c r="N444" s="17"/>
    </row>
    <row r="445" spans="1:15" ht="19.5" customHeight="1">
      <c r="A445" s="502" t="s">
        <v>59</v>
      </c>
      <c r="B445" s="503" t="s">
        <v>2</v>
      </c>
      <c r="C445" s="503" t="s">
        <v>241</v>
      </c>
      <c r="D445" s="499" t="s">
        <v>243</v>
      </c>
      <c r="E445" s="499" t="s">
        <v>224</v>
      </c>
      <c r="F445" s="499" t="s">
        <v>242</v>
      </c>
      <c r="G445" s="499" t="s">
        <v>56</v>
      </c>
      <c r="H445" s="499" t="s">
        <v>56</v>
      </c>
      <c r="I445" s="32"/>
      <c r="J445" s="32"/>
      <c r="K445" s="32"/>
      <c r="L445" s="32"/>
      <c r="M445" s="32"/>
      <c r="N445" s="28"/>
      <c r="O445" s="28"/>
    </row>
    <row r="446" spans="1:15" ht="27.75" customHeight="1">
      <c r="A446" s="502"/>
      <c r="B446" s="503"/>
      <c r="C446" s="503"/>
      <c r="D446" s="499"/>
      <c r="E446" s="499"/>
      <c r="F446" s="499"/>
      <c r="G446" s="499"/>
      <c r="H446" s="499"/>
      <c r="I446" s="32"/>
      <c r="J446" s="32"/>
      <c r="K446" s="32"/>
      <c r="L446" s="32"/>
      <c r="M446" s="32"/>
      <c r="N446" s="28"/>
      <c r="O446" s="28"/>
    </row>
    <row r="447" spans="1:15" ht="15">
      <c r="A447" s="494">
        <v>1</v>
      </c>
      <c r="B447" s="494"/>
      <c r="C447" s="49">
        <v>2</v>
      </c>
      <c r="D447" s="50">
        <v>3</v>
      </c>
      <c r="E447" s="50">
        <v>4</v>
      </c>
      <c r="F447" s="50">
        <v>5</v>
      </c>
      <c r="G447" s="50" t="s">
        <v>57</v>
      </c>
      <c r="H447" s="50" t="s">
        <v>58</v>
      </c>
      <c r="I447" s="32"/>
      <c r="J447" s="32"/>
      <c r="K447" s="32"/>
      <c r="L447" s="32"/>
      <c r="M447" s="32"/>
      <c r="N447" s="28"/>
      <c r="O447" s="28"/>
    </row>
    <row r="448" spans="1:14" s="11" customFormat="1" ht="15">
      <c r="A448" s="337">
        <v>32</v>
      </c>
      <c r="B448" s="338" t="s">
        <v>10</v>
      </c>
      <c r="C448" s="304">
        <f>C449+C454+C451</f>
        <v>557.18</v>
      </c>
      <c r="D448" s="304">
        <f>D449+D454+D451</f>
        <v>431.77</v>
      </c>
      <c r="E448" s="304">
        <f>E449+E454+E451</f>
        <v>431.77</v>
      </c>
      <c r="F448" s="304">
        <f>F449+F454+F451</f>
        <v>431.77</v>
      </c>
      <c r="G448" s="102">
        <f aca="true" t="shared" si="32" ref="G448:G460">F448/C448*100</f>
        <v>77.49201335295595</v>
      </c>
      <c r="H448" s="102">
        <f aca="true" t="shared" si="33" ref="H448:H460">F448/E448*100</f>
        <v>100</v>
      </c>
      <c r="I448" s="10"/>
      <c r="J448" s="10"/>
      <c r="K448" s="10"/>
      <c r="N448" s="17"/>
    </row>
    <row r="449" spans="1:14" s="11" customFormat="1" ht="15">
      <c r="A449" s="369">
        <v>321</v>
      </c>
      <c r="B449" s="370" t="s">
        <v>11</v>
      </c>
      <c r="C449" s="444">
        <f>C450</f>
        <v>106.17</v>
      </c>
      <c r="D449" s="444">
        <v>51.55</v>
      </c>
      <c r="E449" s="444">
        <v>51.55</v>
      </c>
      <c r="F449" s="444">
        <f>F450</f>
        <v>51.55</v>
      </c>
      <c r="G449" s="361">
        <f t="shared" si="32"/>
        <v>48.55420551944994</v>
      </c>
      <c r="H449" s="361">
        <f t="shared" si="33"/>
        <v>100</v>
      </c>
      <c r="I449" s="10"/>
      <c r="J449" s="10"/>
      <c r="K449" s="10"/>
      <c r="N449" s="17"/>
    </row>
    <row r="450" spans="1:14" s="11" customFormat="1" ht="15">
      <c r="A450" s="409" t="s">
        <v>63</v>
      </c>
      <c r="B450" s="410" t="s">
        <v>64</v>
      </c>
      <c r="C450" s="445">
        <v>106.17</v>
      </c>
      <c r="D450" s="445"/>
      <c r="E450" s="445"/>
      <c r="F450" s="445">
        <v>51.55</v>
      </c>
      <c r="G450" s="178">
        <f t="shared" si="32"/>
        <v>48.55420551944994</v>
      </c>
      <c r="H450" s="178" t="e">
        <f t="shared" si="33"/>
        <v>#DIV/0!</v>
      </c>
      <c r="I450" s="10"/>
      <c r="J450" s="10"/>
      <c r="K450" s="10"/>
      <c r="N450" s="17"/>
    </row>
    <row r="451" spans="1:14" s="11" customFormat="1" ht="15">
      <c r="A451" s="379">
        <v>322</v>
      </c>
      <c r="B451" s="380" t="s">
        <v>13</v>
      </c>
      <c r="C451" s="444">
        <f>C452+C453</f>
        <v>90.67</v>
      </c>
      <c r="D451" s="444">
        <v>246.35</v>
      </c>
      <c r="E451" s="444">
        <v>246.35</v>
      </c>
      <c r="F451" s="444">
        <f>F452+F453</f>
        <v>246.35</v>
      </c>
      <c r="G451" s="361">
        <f t="shared" si="32"/>
        <v>271.6995698687548</v>
      </c>
      <c r="H451" s="361">
        <f t="shared" si="33"/>
        <v>100</v>
      </c>
      <c r="I451" s="10"/>
      <c r="J451" s="10"/>
      <c r="K451" s="10"/>
      <c r="N451" s="17"/>
    </row>
    <row r="452" spans="1:14" s="11" customFormat="1" ht="15">
      <c r="A452" s="320">
        <v>3221</v>
      </c>
      <c r="B452" s="371" t="s">
        <v>14</v>
      </c>
      <c r="C452" s="445">
        <v>29.75</v>
      </c>
      <c r="D452" s="445"/>
      <c r="E452" s="445"/>
      <c r="F452" s="445">
        <v>17.57</v>
      </c>
      <c r="G452" s="178">
        <f t="shared" si="32"/>
        <v>59.05882352941176</v>
      </c>
      <c r="H452" s="178" t="e">
        <f t="shared" si="33"/>
        <v>#DIV/0!</v>
      </c>
      <c r="I452" s="10"/>
      <c r="J452" s="10"/>
      <c r="K452" s="10"/>
      <c r="N452" s="17"/>
    </row>
    <row r="453" spans="1:14" s="11" customFormat="1" ht="15">
      <c r="A453" s="320">
        <v>3225</v>
      </c>
      <c r="B453" s="371" t="s">
        <v>196</v>
      </c>
      <c r="C453" s="445">
        <v>60.92</v>
      </c>
      <c r="D453" s="445"/>
      <c r="E453" s="445"/>
      <c r="F453" s="445">
        <v>228.78</v>
      </c>
      <c r="G453" s="178">
        <f t="shared" si="32"/>
        <v>375.54169402495074</v>
      </c>
      <c r="H453" s="178" t="e">
        <f t="shared" si="33"/>
        <v>#DIV/0!</v>
      </c>
      <c r="I453" s="10"/>
      <c r="J453" s="10"/>
      <c r="K453" s="10"/>
      <c r="N453" s="17"/>
    </row>
    <row r="454" spans="1:14" s="34" customFormat="1" ht="15">
      <c r="A454" s="379">
        <v>323</v>
      </c>
      <c r="B454" s="380" t="s">
        <v>15</v>
      </c>
      <c r="C454" s="446">
        <f>C455+C456</f>
        <v>360.34</v>
      </c>
      <c r="D454" s="446">
        <v>133.87</v>
      </c>
      <c r="E454" s="446">
        <v>133.87</v>
      </c>
      <c r="F454" s="446">
        <f>F455+F456</f>
        <v>133.87</v>
      </c>
      <c r="G454" s="382">
        <f t="shared" si="32"/>
        <v>37.15102403285786</v>
      </c>
      <c r="H454" s="382">
        <f t="shared" si="33"/>
        <v>100</v>
      </c>
      <c r="I454" s="19"/>
      <c r="J454" s="19"/>
      <c r="K454" s="19"/>
      <c r="N454" s="3"/>
    </row>
    <row r="455" spans="1:14" s="34" customFormat="1" ht="15">
      <c r="A455" s="436">
        <v>323</v>
      </c>
      <c r="B455" s="437" t="s">
        <v>111</v>
      </c>
      <c r="C455" s="447">
        <v>360.34</v>
      </c>
      <c r="D455" s="447"/>
      <c r="E455" s="447"/>
      <c r="F455" s="447"/>
      <c r="G455" s="448">
        <f t="shared" si="32"/>
        <v>0</v>
      </c>
      <c r="H455" s="448" t="e">
        <f t="shared" si="33"/>
        <v>#DIV/0!</v>
      </c>
      <c r="I455" s="19"/>
      <c r="J455" s="19"/>
      <c r="K455" s="19"/>
      <c r="N455" s="3"/>
    </row>
    <row r="456" spans="1:14" s="34" customFormat="1" ht="15">
      <c r="A456" s="409">
        <v>3237</v>
      </c>
      <c r="B456" s="410" t="s">
        <v>112</v>
      </c>
      <c r="C456" s="445"/>
      <c r="D456" s="445"/>
      <c r="E456" s="445"/>
      <c r="F456" s="445">
        <v>133.87</v>
      </c>
      <c r="G456" s="449" t="e">
        <f t="shared" si="32"/>
        <v>#DIV/0!</v>
      </c>
      <c r="H456" s="449" t="e">
        <f t="shared" si="33"/>
        <v>#DIV/0!</v>
      </c>
      <c r="I456" s="19"/>
      <c r="J456" s="19"/>
      <c r="K456" s="19"/>
      <c r="N456" s="3"/>
    </row>
    <row r="457" spans="1:14" s="34" customFormat="1" ht="30">
      <c r="A457" s="422">
        <v>37</v>
      </c>
      <c r="B457" s="423" t="s">
        <v>147</v>
      </c>
      <c r="C457" s="450">
        <f>C458</f>
        <v>0</v>
      </c>
      <c r="D457" s="450">
        <f>D458</f>
        <v>456.75</v>
      </c>
      <c r="E457" s="450">
        <f>E458</f>
        <v>456.75</v>
      </c>
      <c r="F457" s="450">
        <f>F458</f>
        <v>456.75</v>
      </c>
      <c r="G457" s="451"/>
      <c r="H457" s="451"/>
      <c r="I457" s="19"/>
      <c r="J457" s="19"/>
      <c r="K457" s="19"/>
      <c r="N457" s="3"/>
    </row>
    <row r="458" spans="1:14" s="11" customFormat="1" ht="30">
      <c r="A458" s="379">
        <v>372</v>
      </c>
      <c r="B458" s="380" t="s">
        <v>148</v>
      </c>
      <c r="C458" s="452">
        <f>C459</f>
        <v>0</v>
      </c>
      <c r="D458" s="452">
        <v>456.75</v>
      </c>
      <c r="E458" s="453">
        <v>456.75</v>
      </c>
      <c r="F458" s="453">
        <f>F459</f>
        <v>456.75</v>
      </c>
      <c r="G458" s="454" t="e">
        <f t="shared" si="32"/>
        <v>#DIV/0!</v>
      </c>
      <c r="H458" s="454">
        <f t="shared" si="33"/>
        <v>100</v>
      </c>
      <c r="I458" s="10"/>
      <c r="J458" s="10"/>
      <c r="K458" s="10"/>
      <c r="N458" s="17"/>
    </row>
    <row r="459" spans="1:14" s="34" customFormat="1" ht="15">
      <c r="A459" s="320">
        <v>3722</v>
      </c>
      <c r="B459" s="371" t="s">
        <v>123</v>
      </c>
      <c r="C459" s="455"/>
      <c r="D459" s="439"/>
      <c r="E459" s="439"/>
      <c r="F459" s="323">
        <v>456.75</v>
      </c>
      <c r="G459" s="449" t="e">
        <f t="shared" si="32"/>
        <v>#DIV/0!</v>
      </c>
      <c r="H459" s="449" t="e">
        <f t="shared" si="33"/>
        <v>#DIV/0!</v>
      </c>
      <c r="I459" s="19"/>
      <c r="J459" s="19"/>
      <c r="K459" s="19"/>
      <c r="N459" s="3"/>
    </row>
    <row r="460" spans="1:14" s="11" customFormat="1" ht="15">
      <c r="A460" s="507" t="s">
        <v>5</v>
      </c>
      <c r="B460" s="507"/>
      <c r="C460" s="304">
        <f>C448</f>
        <v>557.18</v>
      </c>
      <c r="D460" s="304">
        <f>D448+D457</f>
        <v>888.52</v>
      </c>
      <c r="E460" s="304">
        <f>E448+E457</f>
        <v>888.52</v>
      </c>
      <c r="F460" s="304">
        <f>F448+F457</f>
        <v>888.52</v>
      </c>
      <c r="G460" s="102">
        <f t="shared" si="32"/>
        <v>159.4673175634445</v>
      </c>
      <c r="H460" s="102">
        <f t="shared" si="33"/>
        <v>100</v>
      </c>
      <c r="I460" s="10"/>
      <c r="J460" s="10"/>
      <c r="K460" s="10"/>
      <c r="N460" s="17"/>
    </row>
    <row r="461" spans="1:14" s="11" customFormat="1" ht="15">
      <c r="A461" s="9"/>
      <c r="B461" s="9"/>
      <c r="C461" s="10"/>
      <c r="D461" s="10"/>
      <c r="E461" s="10"/>
      <c r="F461" s="10"/>
      <c r="G461" s="10"/>
      <c r="H461" s="10"/>
      <c r="I461" s="10"/>
      <c r="J461" s="10"/>
      <c r="K461" s="10"/>
      <c r="N461" s="17"/>
    </row>
    <row r="462" spans="1:14" s="11" customFormat="1" ht="15">
      <c r="A462" s="109" t="s">
        <v>279</v>
      </c>
      <c r="B462" s="110"/>
      <c r="C462" s="10"/>
      <c r="D462" s="10"/>
      <c r="E462" s="10"/>
      <c r="F462" s="10"/>
      <c r="G462" s="10"/>
      <c r="H462" s="10"/>
      <c r="I462" s="10"/>
      <c r="J462" s="10"/>
      <c r="K462" s="10"/>
      <c r="N462" s="17"/>
    </row>
    <row r="463" spans="1:14" s="11" customFormat="1" ht="15" customHeight="1">
      <c r="A463" s="502" t="s">
        <v>59</v>
      </c>
      <c r="B463" s="503" t="s">
        <v>2</v>
      </c>
      <c r="C463" s="503" t="s">
        <v>241</v>
      </c>
      <c r="D463" s="499" t="s">
        <v>243</v>
      </c>
      <c r="E463" s="499" t="s">
        <v>224</v>
      </c>
      <c r="F463" s="499" t="s">
        <v>242</v>
      </c>
      <c r="G463" s="499" t="s">
        <v>56</v>
      </c>
      <c r="H463" s="499" t="s">
        <v>56</v>
      </c>
      <c r="I463" s="10"/>
      <c r="J463" s="10"/>
      <c r="K463" s="10"/>
      <c r="N463" s="17"/>
    </row>
    <row r="464" spans="1:14" s="11" customFormat="1" ht="23.25" customHeight="1">
      <c r="A464" s="502"/>
      <c r="B464" s="503"/>
      <c r="C464" s="503"/>
      <c r="D464" s="499"/>
      <c r="E464" s="499"/>
      <c r="F464" s="499"/>
      <c r="G464" s="499"/>
      <c r="H464" s="499"/>
      <c r="I464" s="10"/>
      <c r="J464" s="10"/>
      <c r="K464" s="10"/>
      <c r="N464" s="17"/>
    </row>
    <row r="465" spans="1:14" s="11" customFormat="1" ht="15">
      <c r="A465" s="494">
        <v>1</v>
      </c>
      <c r="B465" s="494"/>
      <c r="C465" s="49">
        <v>2</v>
      </c>
      <c r="D465" s="50">
        <v>3</v>
      </c>
      <c r="E465" s="50">
        <v>4</v>
      </c>
      <c r="F465" s="50">
        <v>5</v>
      </c>
      <c r="G465" s="50" t="s">
        <v>57</v>
      </c>
      <c r="H465" s="50" t="s">
        <v>58</v>
      </c>
      <c r="I465" s="10"/>
      <c r="J465" s="10"/>
      <c r="K465" s="10"/>
      <c r="N465" s="17"/>
    </row>
    <row r="466" spans="1:14" s="11" customFormat="1" ht="15">
      <c r="A466" s="337">
        <v>32</v>
      </c>
      <c r="B466" s="338" t="s">
        <v>10</v>
      </c>
      <c r="C466" s="304">
        <f>C467+C469+C472</f>
        <v>0</v>
      </c>
      <c r="D466" s="304">
        <f>D467+D469+D472</f>
        <v>0</v>
      </c>
      <c r="E466" s="304">
        <f>E467+E469+E472</f>
        <v>0</v>
      </c>
      <c r="F466" s="304">
        <f>F467+F469+F472</f>
        <v>779.35</v>
      </c>
      <c r="G466" s="102" t="e">
        <f aca="true" t="shared" si="34" ref="G466:G475">F466/C466*100</f>
        <v>#DIV/0!</v>
      </c>
      <c r="H466" s="102" t="e">
        <f aca="true" t="shared" si="35" ref="H466:H475">F466/E466*100</f>
        <v>#DIV/0!</v>
      </c>
      <c r="I466" s="10"/>
      <c r="J466" s="10"/>
      <c r="K466" s="10"/>
      <c r="N466" s="17"/>
    </row>
    <row r="467" spans="1:14" s="11" customFormat="1" ht="15">
      <c r="A467" s="369">
        <v>321</v>
      </c>
      <c r="B467" s="370" t="s">
        <v>11</v>
      </c>
      <c r="C467" s="444">
        <f>C468</f>
        <v>0</v>
      </c>
      <c r="D467" s="444"/>
      <c r="E467" s="444"/>
      <c r="F467" s="444">
        <f>F468</f>
        <v>0</v>
      </c>
      <c r="G467" s="361" t="e">
        <f t="shared" si="34"/>
        <v>#DIV/0!</v>
      </c>
      <c r="H467" s="361" t="e">
        <f t="shared" si="35"/>
        <v>#DIV/0!</v>
      </c>
      <c r="I467" s="10"/>
      <c r="J467" s="10"/>
      <c r="K467" s="10"/>
      <c r="N467" s="17"/>
    </row>
    <row r="468" spans="1:14" s="11" customFormat="1" ht="15">
      <c r="A468" s="409" t="s">
        <v>63</v>
      </c>
      <c r="B468" s="410" t="s">
        <v>64</v>
      </c>
      <c r="C468" s="445"/>
      <c r="D468" s="445"/>
      <c r="E468" s="445"/>
      <c r="F468" s="445"/>
      <c r="G468" s="178" t="e">
        <f t="shared" si="34"/>
        <v>#DIV/0!</v>
      </c>
      <c r="H468" s="178" t="e">
        <f t="shared" si="35"/>
        <v>#DIV/0!</v>
      </c>
      <c r="I468" s="10"/>
      <c r="J468" s="10"/>
      <c r="K468" s="10"/>
      <c r="N468" s="17"/>
    </row>
    <row r="469" spans="1:14" s="11" customFormat="1" ht="15" customHeight="1">
      <c r="A469" s="379">
        <v>322</v>
      </c>
      <c r="B469" s="380" t="s">
        <v>13</v>
      </c>
      <c r="C469" s="444">
        <f>C470+C471</f>
        <v>0</v>
      </c>
      <c r="D469" s="444"/>
      <c r="E469" s="444"/>
      <c r="F469" s="444">
        <f>F470+F471</f>
        <v>779.35</v>
      </c>
      <c r="G469" s="361" t="e">
        <f t="shared" si="34"/>
        <v>#DIV/0!</v>
      </c>
      <c r="H469" s="361" t="e">
        <f t="shared" si="35"/>
        <v>#DIV/0!</v>
      </c>
      <c r="I469" s="10"/>
      <c r="J469" s="10"/>
      <c r="K469" s="10"/>
      <c r="N469" s="17"/>
    </row>
    <row r="470" spans="1:14" s="11" customFormat="1" ht="15">
      <c r="A470" s="320">
        <v>3221</v>
      </c>
      <c r="B470" s="371" t="s">
        <v>14</v>
      </c>
      <c r="C470" s="445"/>
      <c r="D470" s="445"/>
      <c r="E470" s="445"/>
      <c r="F470" s="445"/>
      <c r="G470" s="178" t="e">
        <f t="shared" si="34"/>
        <v>#DIV/0!</v>
      </c>
      <c r="H470" s="178" t="e">
        <f t="shared" si="35"/>
        <v>#DIV/0!</v>
      </c>
      <c r="I470" s="10"/>
      <c r="J470" s="10"/>
      <c r="K470" s="10"/>
      <c r="N470" s="17"/>
    </row>
    <row r="471" spans="1:14" s="11" customFormat="1" ht="30">
      <c r="A471" s="320">
        <v>3224</v>
      </c>
      <c r="B471" s="371" t="s">
        <v>280</v>
      </c>
      <c r="C471" s="445"/>
      <c r="D471" s="445"/>
      <c r="E471" s="445"/>
      <c r="F471" s="445">
        <v>779.35</v>
      </c>
      <c r="G471" s="178" t="e">
        <f t="shared" si="34"/>
        <v>#DIV/0!</v>
      </c>
      <c r="H471" s="178" t="e">
        <f t="shared" si="35"/>
        <v>#DIV/0!</v>
      </c>
      <c r="I471" s="10"/>
      <c r="J471" s="10"/>
      <c r="K471" s="10"/>
      <c r="N471" s="17"/>
    </row>
    <row r="472" spans="1:14" s="11" customFormat="1" ht="15">
      <c r="A472" s="379">
        <v>323</v>
      </c>
      <c r="B472" s="380" t="s">
        <v>15</v>
      </c>
      <c r="C472" s="446">
        <f>C473+C474</f>
        <v>0</v>
      </c>
      <c r="D472" s="446"/>
      <c r="E472" s="446"/>
      <c r="F472" s="446">
        <f>F473+F474</f>
        <v>0</v>
      </c>
      <c r="G472" s="382" t="e">
        <f t="shared" si="34"/>
        <v>#DIV/0!</v>
      </c>
      <c r="H472" s="382" t="e">
        <f t="shared" si="35"/>
        <v>#DIV/0!</v>
      </c>
      <c r="I472" s="10"/>
      <c r="J472" s="10"/>
      <c r="K472" s="10"/>
      <c r="N472" s="17"/>
    </row>
    <row r="473" spans="1:14" s="11" customFormat="1" ht="15">
      <c r="A473" s="436">
        <v>323</v>
      </c>
      <c r="B473" s="437" t="s">
        <v>111</v>
      </c>
      <c r="C473" s="447"/>
      <c r="D473" s="447"/>
      <c r="E473" s="447"/>
      <c r="F473" s="447"/>
      <c r="G473" s="448" t="e">
        <f t="shared" si="34"/>
        <v>#DIV/0!</v>
      </c>
      <c r="H473" s="448" t="e">
        <f t="shared" si="35"/>
        <v>#DIV/0!</v>
      </c>
      <c r="I473" s="10"/>
      <c r="J473" s="10"/>
      <c r="K473" s="10"/>
      <c r="N473" s="17"/>
    </row>
    <row r="474" spans="1:14" s="11" customFormat="1" ht="15">
      <c r="A474" s="409">
        <v>3237</v>
      </c>
      <c r="B474" s="410" t="s">
        <v>112</v>
      </c>
      <c r="C474" s="445"/>
      <c r="D474" s="445"/>
      <c r="E474" s="445"/>
      <c r="F474" s="445"/>
      <c r="G474" s="449" t="e">
        <f t="shared" si="34"/>
        <v>#DIV/0!</v>
      </c>
      <c r="H474" s="449" t="e">
        <f t="shared" si="35"/>
        <v>#DIV/0!</v>
      </c>
      <c r="I474" s="10"/>
      <c r="J474" s="10"/>
      <c r="K474" s="10"/>
      <c r="N474" s="17"/>
    </row>
    <row r="475" spans="1:14" s="11" customFormat="1" ht="15">
      <c r="A475" s="507" t="s">
        <v>5</v>
      </c>
      <c r="B475" s="507"/>
      <c r="C475" s="304">
        <f>C466</f>
        <v>0</v>
      </c>
      <c r="D475" s="304">
        <f>D466</f>
        <v>0</v>
      </c>
      <c r="E475" s="304">
        <f>E466</f>
        <v>0</v>
      </c>
      <c r="F475" s="304">
        <f>F466</f>
        <v>779.35</v>
      </c>
      <c r="G475" s="102" t="e">
        <f t="shared" si="34"/>
        <v>#DIV/0!</v>
      </c>
      <c r="H475" s="102" t="e">
        <f t="shared" si="35"/>
        <v>#DIV/0!</v>
      </c>
      <c r="I475" s="10"/>
      <c r="J475" s="10"/>
      <c r="K475" s="10"/>
      <c r="N475" s="17"/>
    </row>
    <row r="476" spans="1:14" s="11" customFormat="1" ht="15">
      <c r="A476" s="9"/>
      <c r="B476" s="9"/>
      <c r="C476" s="10"/>
      <c r="D476" s="10"/>
      <c r="E476" s="10"/>
      <c r="F476" s="10"/>
      <c r="G476" s="10"/>
      <c r="H476" s="10"/>
      <c r="I476" s="10"/>
      <c r="J476" s="10"/>
      <c r="K476" s="10"/>
      <c r="N476" s="17"/>
    </row>
    <row r="477" spans="1:14" s="11" customFormat="1" ht="15">
      <c r="A477" s="134" t="s">
        <v>261</v>
      </c>
      <c r="B477" s="9"/>
      <c r="C477" s="10"/>
      <c r="D477" s="10"/>
      <c r="E477" s="10"/>
      <c r="F477" s="10"/>
      <c r="G477" s="10"/>
      <c r="H477" s="10"/>
      <c r="I477" s="10"/>
      <c r="J477" s="10"/>
      <c r="K477" s="10"/>
      <c r="N477" s="17"/>
    </row>
    <row r="478" spans="1:14" s="11" customFormat="1" ht="15">
      <c r="A478" s="9"/>
      <c r="B478" s="9"/>
      <c r="C478" s="10"/>
      <c r="D478" s="10"/>
      <c r="E478" s="10"/>
      <c r="F478" s="10"/>
      <c r="G478" s="10"/>
      <c r="H478" s="10"/>
      <c r="I478" s="10"/>
      <c r="J478" s="10"/>
      <c r="K478" s="10"/>
      <c r="N478" s="17"/>
    </row>
    <row r="479" spans="1:14" s="11" customFormat="1" ht="15" customHeight="1">
      <c r="A479" s="502" t="s">
        <v>59</v>
      </c>
      <c r="B479" s="503" t="s">
        <v>2</v>
      </c>
      <c r="C479" s="503" t="s">
        <v>241</v>
      </c>
      <c r="D479" s="499" t="s">
        <v>243</v>
      </c>
      <c r="E479" s="499" t="s">
        <v>224</v>
      </c>
      <c r="F479" s="499" t="s">
        <v>242</v>
      </c>
      <c r="G479" s="499" t="s">
        <v>56</v>
      </c>
      <c r="H479" s="499" t="s">
        <v>56</v>
      </c>
      <c r="I479" s="10"/>
      <c r="J479" s="10"/>
      <c r="K479" s="10"/>
      <c r="N479" s="17"/>
    </row>
    <row r="480" spans="1:14" s="11" customFormat="1" ht="36" customHeight="1">
      <c r="A480" s="502"/>
      <c r="B480" s="503"/>
      <c r="C480" s="503"/>
      <c r="D480" s="499"/>
      <c r="E480" s="499"/>
      <c r="F480" s="499"/>
      <c r="G480" s="499"/>
      <c r="H480" s="499"/>
      <c r="I480" s="10"/>
      <c r="J480" s="10"/>
      <c r="K480" s="10"/>
      <c r="N480" s="17"/>
    </row>
    <row r="481" spans="1:14" s="11" customFormat="1" ht="15">
      <c r="A481" s="494">
        <v>1</v>
      </c>
      <c r="B481" s="494"/>
      <c r="C481" s="49">
        <v>2</v>
      </c>
      <c r="D481" s="50">
        <v>3</v>
      </c>
      <c r="E481" s="50">
        <v>4</v>
      </c>
      <c r="F481" s="50">
        <v>5</v>
      </c>
      <c r="G481" s="50" t="s">
        <v>57</v>
      </c>
      <c r="H481" s="50" t="s">
        <v>58</v>
      </c>
      <c r="I481" s="10"/>
      <c r="J481" s="10"/>
      <c r="K481" s="10"/>
      <c r="N481" s="17"/>
    </row>
    <row r="482" spans="1:14" s="11" customFormat="1" ht="15">
      <c r="A482" s="337">
        <v>32</v>
      </c>
      <c r="B482" s="338" t="s">
        <v>10</v>
      </c>
      <c r="C482" s="304">
        <f aca="true" t="shared" si="36" ref="C482:F483">SUM(C483)</f>
        <v>602.92</v>
      </c>
      <c r="D482" s="304">
        <f t="shared" si="36"/>
        <v>300</v>
      </c>
      <c r="E482" s="304">
        <f t="shared" si="36"/>
        <v>300</v>
      </c>
      <c r="F482" s="304">
        <f t="shared" si="36"/>
        <v>117.04</v>
      </c>
      <c r="G482" s="102">
        <f>F482/C482*100</f>
        <v>19.41219398925231</v>
      </c>
      <c r="H482" s="102">
        <f>F482/E482*100</f>
        <v>39.013333333333335</v>
      </c>
      <c r="I482" s="10"/>
      <c r="J482" s="10"/>
      <c r="K482" s="10"/>
      <c r="N482" s="17"/>
    </row>
    <row r="483" spans="1:14" s="11" customFormat="1" ht="15">
      <c r="A483" s="379">
        <v>323</v>
      </c>
      <c r="B483" s="380" t="s">
        <v>15</v>
      </c>
      <c r="C483" s="446">
        <f t="shared" si="36"/>
        <v>602.92</v>
      </c>
      <c r="D483" s="446">
        <v>300</v>
      </c>
      <c r="E483" s="446">
        <v>300</v>
      </c>
      <c r="F483" s="446">
        <f t="shared" si="36"/>
        <v>117.04</v>
      </c>
      <c r="G483" s="382">
        <f>F483/C483*100</f>
        <v>19.41219398925231</v>
      </c>
      <c r="H483" s="382">
        <f>F483/E483*100</f>
        <v>39.013333333333335</v>
      </c>
      <c r="I483" s="10"/>
      <c r="J483" s="10"/>
      <c r="K483" s="10"/>
      <c r="N483" s="17"/>
    </row>
    <row r="484" spans="1:14" s="11" customFormat="1" ht="15">
      <c r="A484" s="409" t="s">
        <v>74</v>
      </c>
      <c r="B484" s="410" t="s">
        <v>75</v>
      </c>
      <c r="C484" s="456">
        <v>602.92</v>
      </c>
      <c r="D484" s="457"/>
      <c r="E484" s="457"/>
      <c r="F484" s="358">
        <v>117.04</v>
      </c>
      <c r="G484" s="449">
        <f>F484/C484*100</f>
        <v>19.41219398925231</v>
      </c>
      <c r="H484" s="449" t="e">
        <f>F484/E484*100</f>
        <v>#DIV/0!</v>
      </c>
      <c r="I484" s="10"/>
      <c r="J484" s="10"/>
      <c r="K484" s="10"/>
      <c r="N484" s="17"/>
    </row>
    <row r="485" spans="1:14" s="11" customFormat="1" ht="15">
      <c r="A485" s="320"/>
      <c r="B485" s="371"/>
      <c r="C485" s="455"/>
      <c r="D485" s="439"/>
      <c r="E485" s="439"/>
      <c r="F485" s="323"/>
      <c r="G485" s="8" t="e">
        <f>F485/C485*100</f>
        <v>#DIV/0!</v>
      </c>
      <c r="H485" s="8" t="e">
        <f>F485/E485*100</f>
        <v>#DIV/0!</v>
      </c>
      <c r="I485" s="10"/>
      <c r="J485" s="10"/>
      <c r="K485" s="10"/>
      <c r="N485" s="17"/>
    </row>
    <row r="486" spans="1:14" s="11" customFormat="1" ht="15">
      <c r="A486" s="507" t="s">
        <v>5</v>
      </c>
      <c r="B486" s="507"/>
      <c r="C486" s="304">
        <f>C483</f>
        <v>602.92</v>
      </c>
      <c r="D486" s="304">
        <f>D483</f>
        <v>300</v>
      </c>
      <c r="E486" s="304">
        <f>E483</f>
        <v>300</v>
      </c>
      <c r="F486" s="304">
        <f>F483</f>
        <v>117.04</v>
      </c>
      <c r="G486" s="102">
        <f>F486/C486*100</f>
        <v>19.41219398925231</v>
      </c>
      <c r="H486" s="102">
        <f>F486/E486*100</f>
        <v>39.013333333333335</v>
      </c>
      <c r="I486" s="10"/>
      <c r="J486" s="10"/>
      <c r="K486" s="10"/>
      <c r="N486" s="17"/>
    </row>
    <row r="487" spans="1:14" s="11" customFormat="1" ht="15">
      <c r="A487" s="9"/>
      <c r="B487" s="9"/>
      <c r="C487" s="10"/>
      <c r="D487" s="10"/>
      <c r="E487" s="10"/>
      <c r="F487" s="10"/>
      <c r="G487" s="10"/>
      <c r="H487" s="10"/>
      <c r="I487" s="10"/>
      <c r="J487" s="10"/>
      <c r="K487" s="10"/>
      <c r="N487" s="17"/>
    </row>
    <row r="488" spans="1:14" s="11" customFormat="1" ht="15">
      <c r="A488" s="134" t="s">
        <v>281</v>
      </c>
      <c r="B488" s="9"/>
      <c r="C488" s="10"/>
      <c r="D488" s="10"/>
      <c r="E488" s="10"/>
      <c r="F488" s="10"/>
      <c r="G488" s="10"/>
      <c r="H488" s="10"/>
      <c r="I488" s="10"/>
      <c r="J488" s="10"/>
      <c r="K488" s="10"/>
      <c r="N488" s="17"/>
    </row>
    <row r="489" spans="1:14" s="11" customFormat="1" ht="15">
      <c r="A489" s="9"/>
      <c r="B489" s="9"/>
      <c r="C489" s="10"/>
      <c r="D489" s="10"/>
      <c r="E489" s="10"/>
      <c r="F489" s="10"/>
      <c r="G489" s="10"/>
      <c r="H489" s="10"/>
      <c r="I489" s="10"/>
      <c r="J489" s="10"/>
      <c r="K489" s="10"/>
      <c r="N489" s="17"/>
    </row>
    <row r="490" spans="1:14" s="11" customFormat="1" ht="15" customHeight="1">
      <c r="A490" s="502" t="s">
        <v>59</v>
      </c>
      <c r="B490" s="503" t="s">
        <v>2</v>
      </c>
      <c r="C490" s="503" t="s">
        <v>241</v>
      </c>
      <c r="D490" s="499" t="s">
        <v>243</v>
      </c>
      <c r="E490" s="499" t="s">
        <v>224</v>
      </c>
      <c r="F490" s="499" t="s">
        <v>242</v>
      </c>
      <c r="G490" s="499" t="s">
        <v>56</v>
      </c>
      <c r="H490" s="499" t="s">
        <v>56</v>
      </c>
      <c r="I490" s="10"/>
      <c r="J490" s="10"/>
      <c r="K490" s="10"/>
      <c r="N490" s="17"/>
    </row>
    <row r="491" spans="1:14" s="11" customFormat="1" ht="35.25" customHeight="1">
      <c r="A491" s="502"/>
      <c r="B491" s="503"/>
      <c r="C491" s="503"/>
      <c r="D491" s="499"/>
      <c r="E491" s="499"/>
      <c r="F491" s="499"/>
      <c r="G491" s="499"/>
      <c r="H491" s="499"/>
      <c r="I491" s="10"/>
      <c r="J491" s="10"/>
      <c r="K491" s="10"/>
      <c r="N491" s="17"/>
    </row>
    <row r="492" spans="1:14" s="11" customFormat="1" ht="15">
      <c r="A492" s="494">
        <v>1</v>
      </c>
      <c r="B492" s="494"/>
      <c r="C492" s="49">
        <v>2</v>
      </c>
      <c r="D492" s="50">
        <v>3</v>
      </c>
      <c r="E492" s="50">
        <v>4</v>
      </c>
      <c r="F492" s="50">
        <v>5</v>
      </c>
      <c r="G492" s="50" t="s">
        <v>57</v>
      </c>
      <c r="H492" s="50" t="s">
        <v>58</v>
      </c>
      <c r="I492" s="10"/>
      <c r="J492" s="10"/>
      <c r="K492" s="10"/>
      <c r="N492" s="17"/>
    </row>
    <row r="493" spans="1:14" s="11" customFormat="1" ht="15">
      <c r="A493" s="337">
        <v>32</v>
      </c>
      <c r="B493" s="338" t="s">
        <v>10</v>
      </c>
      <c r="C493" s="304">
        <f aca="true" t="shared" si="37" ref="C493:F494">SUM(C494)</f>
        <v>0</v>
      </c>
      <c r="D493" s="304">
        <f t="shared" si="37"/>
        <v>9934.38</v>
      </c>
      <c r="E493" s="304">
        <f t="shared" si="37"/>
        <v>9934.38</v>
      </c>
      <c r="F493" s="304">
        <f t="shared" si="37"/>
        <v>9934.38</v>
      </c>
      <c r="G493" s="102" t="e">
        <f>F493/C493*100</f>
        <v>#DIV/0!</v>
      </c>
      <c r="H493" s="102">
        <f>F493/E493*100</f>
        <v>100</v>
      </c>
      <c r="I493" s="10"/>
      <c r="J493" s="10"/>
      <c r="K493" s="10"/>
      <c r="N493" s="17"/>
    </row>
    <row r="494" spans="1:14" s="11" customFormat="1" ht="15">
      <c r="A494" s="379">
        <v>323</v>
      </c>
      <c r="B494" s="380" t="s">
        <v>15</v>
      </c>
      <c r="C494" s="446">
        <f t="shared" si="37"/>
        <v>0</v>
      </c>
      <c r="D494" s="446">
        <v>9934.38</v>
      </c>
      <c r="E494" s="446">
        <v>9934.38</v>
      </c>
      <c r="F494" s="446">
        <f t="shared" si="37"/>
        <v>9934.38</v>
      </c>
      <c r="G494" s="382" t="e">
        <f>F494/C494*100</f>
        <v>#DIV/0!</v>
      </c>
      <c r="H494" s="382">
        <f>F494/E494*100</f>
        <v>100</v>
      </c>
      <c r="I494" s="10"/>
      <c r="J494" s="10"/>
      <c r="K494" s="10"/>
      <c r="N494" s="17"/>
    </row>
    <row r="495" spans="1:14" s="11" customFormat="1" ht="15">
      <c r="A495" s="409" t="s">
        <v>74</v>
      </c>
      <c r="B495" s="410" t="s">
        <v>75</v>
      </c>
      <c r="C495" s="456"/>
      <c r="D495" s="457"/>
      <c r="E495" s="457"/>
      <c r="F495" s="358">
        <v>9934.38</v>
      </c>
      <c r="G495" s="449" t="e">
        <f>F495/C495*100</f>
        <v>#DIV/0!</v>
      </c>
      <c r="H495" s="449" t="e">
        <f>F495/E495*100</f>
        <v>#DIV/0!</v>
      </c>
      <c r="I495" s="10"/>
      <c r="J495" s="10"/>
      <c r="K495" s="10"/>
      <c r="N495" s="17"/>
    </row>
    <row r="496" spans="1:14" s="11" customFormat="1" ht="15">
      <c r="A496" s="320"/>
      <c r="B496" s="371"/>
      <c r="C496" s="455"/>
      <c r="D496" s="439"/>
      <c r="E496" s="439"/>
      <c r="F496" s="323"/>
      <c r="G496" s="8" t="e">
        <f>F496/C496*100</f>
        <v>#DIV/0!</v>
      </c>
      <c r="H496" s="8" t="e">
        <f>F496/E496*100</f>
        <v>#DIV/0!</v>
      </c>
      <c r="I496" s="10"/>
      <c r="J496" s="10"/>
      <c r="K496" s="10"/>
      <c r="N496" s="17"/>
    </row>
    <row r="497" spans="1:14" s="11" customFormat="1" ht="15">
      <c r="A497" s="507" t="s">
        <v>5</v>
      </c>
      <c r="B497" s="507"/>
      <c r="C497" s="304">
        <f>C494</f>
        <v>0</v>
      </c>
      <c r="D497" s="304">
        <f>D494</f>
        <v>9934.38</v>
      </c>
      <c r="E497" s="304">
        <f>E494</f>
        <v>9934.38</v>
      </c>
      <c r="F497" s="304">
        <f>F494</f>
        <v>9934.38</v>
      </c>
      <c r="G497" s="102" t="e">
        <f>F497/C497*100</f>
        <v>#DIV/0!</v>
      </c>
      <c r="H497" s="102">
        <f>F497/E497*100</f>
        <v>100</v>
      </c>
      <c r="I497" s="10"/>
      <c r="J497" s="10"/>
      <c r="K497" s="10"/>
      <c r="N497" s="17"/>
    </row>
    <row r="498" spans="1:14" s="11" customFormat="1" ht="15">
      <c r="A498" s="9"/>
      <c r="B498" s="9"/>
      <c r="C498" s="10"/>
      <c r="D498" s="10"/>
      <c r="E498" s="10"/>
      <c r="F498" s="10"/>
      <c r="G498" s="10"/>
      <c r="H498" s="10"/>
      <c r="I498" s="10"/>
      <c r="J498" s="10"/>
      <c r="K498" s="10"/>
      <c r="N498" s="17"/>
    </row>
    <row r="499" spans="1:14" s="11" customFormat="1" ht="47.25" customHeight="1">
      <c r="A499" s="525" t="s">
        <v>306</v>
      </c>
      <c r="B499" s="526"/>
      <c r="C499" s="328">
        <f>C256+C273+C318+C375+C390+C442+C460+C475+C486+C497</f>
        <v>1285143.95</v>
      </c>
      <c r="D499" s="328">
        <f>D256+D273+D318+D375+D390+D442+D460+D475+D486+D497</f>
        <v>1439647.86</v>
      </c>
      <c r="E499" s="328">
        <f>E256+E273+E318+E375+E390+E442+E460+E475+E486+E497</f>
        <v>1439647.86</v>
      </c>
      <c r="F499" s="328">
        <f>F256+F273+F318+F375+F390+F442+F460+F475+F486+F497</f>
        <v>1418179.9700000002</v>
      </c>
      <c r="G499" s="329">
        <f>F499/C499*100</f>
        <v>110.35183801783452</v>
      </c>
      <c r="H499" s="329">
        <f>F499/E499*100</f>
        <v>98.50880964738141</v>
      </c>
      <c r="I499" s="10"/>
      <c r="J499" s="10"/>
      <c r="K499" s="10"/>
      <c r="N499" s="17"/>
    </row>
    <row r="500" spans="1:14" s="11" customFormat="1" ht="18.75">
      <c r="A500" s="327"/>
      <c r="B500" s="327"/>
      <c r="C500" s="327"/>
      <c r="D500" s="59"/>
      <c r="E500" s="29"/>
      <c r="F500" s="29"/>
      <c r="G500" s="10"/>
      <c r="H500" s="10"/>
      <c r="I500" s="10"/>
      <c r="J500" s="10"/>
      <c r="K500" s="10"/>
      <c r="N500" s="17"/>
    </row>
    <row r="501" spans="1:14" s="11" customFormat="1" ht="18.75">
      <c r="A501" s="513" t="s">
        <v>282</v>
      </c>
      <c r="B501" s="513"/>
      <c r="C501" s="513"/>
      <c r="D501" s="513"/>
      <c r="E501" s="29"/>
      <c r="F501" s="29"/>
      <c r="G501" s="10"/>
      <c r="H501" s="10"/>
      <c r="I501" s="10"/>
      <c r="J501" s="10"/>
      <c r="K501" s="10"/>
      <c r="N501" s="17"/>
    </row>
    <row r="502" spans="1:14" s="11" customFormat="1" ht="18.75">
      <c r="A502" s="114"/>
      <c r="B502" s="114"/>
      <c r="C502" s="114"/>
      <c r="D502" s="114"/>
      <c r="E502" s="29"/>
      <c r="F502" s="29"/>
      <c r="G502" s="10"/>
      <c r="H502" s="10"/>
      <c r="I502" s="10"/>
      <c r="J502" s="10"/>
      <c r="K502" s="10"/>
      <c r="N502" s="17"/>
    </row>
    <row r="503" spans="1:14" s="11" customFormat="1" ht="15">
      <c r="A503" s="111" t="s">
        <v>287</v>
      </c>
      <c r="B503" s="112"/>
      <c r="C503" s="30"/>
      <c r="D503" s="29"/>
      <c r="E503" s="29"/>
      <c r="F503" s="29"/>
      <c r="G503" s="29"/>
      <c r="H503" s="32"/>
      <c r="I503" s="10"/>
      <c r="J503" s="10"/>
      <c r="K503" s="10"/>
      <c r="N503" s="17"/>
    </row>
    <row r="504" spans="1:14" s="11" customFormat="1" ht="15">
      <c r="A504" s="111"/>
      <c r="B504" s="112"/>
      <c r="C504" s="30"/>
      <c r="D504" s="29"/>
      <c r="E504" s="29"/>
      <c r="F504" s="29"/>
      <c r="G504" s="29"/>
      <c r="H504" s="32"/>
      <c r="I504" s="10"/>
      <c r="J504" s="10"/>
      <c r="K504" s="10"/>
      <c r="N504" s="17"/>
    </row>
    <row r="505" spans="1:14" s="11" customFormat="1" ht="15">
      <c r="A505" s="502" t="s">
        <v>59</v>
      </c>
      <c r="B505" s="503" t="s">
        <v>2</v>
      </c>
      <c r="C505" s="503" t="s">
        <v>241</v>
      </c>
      <c r="D505" s="499" t="s">
        <v>243</v>
      </c>
      <c r="E505" s="499" t="s">
        <v>224</v>
      </c>
      <c r="F505" s="499" t="s">
        <v>242</v>
      </c>
      <c r="G505" s="499" t="s">
        <v>56</v>
      </c>
      <c r="H505" s="499" t="s">
        <v>56</v>
      </c>
      <c r="I505" s="10"/>
      <c r="J505" s="10"/>
      <c r="K505" s="10"/>
      <c r="N505" s="17"/>
    </row>
    <row r="506" spans="1:14" s="11" customFormat="1" ht="30.75" customHeight="1">
      <c r="A506" s="502"/>
      <c r="B506" s="503"/>
      <c r="C506" s="503"/>
      <c r="D506" s="499"/>
      <c r="E506" s="499"/>
      <c r="F506" s="499"/>
      <c r="G506" s="499"/>
      <c r="H506" s="499"/>
      <c r="I506" s="10"/>
      <c r="J506" s="10"/>
      <c r="K506" s="10"/>
      <c r="N506" s="17"/>
    </row>
    <row r="507" spans="1:14" s="11" customFormat="1" ht="15">
      <c r="A507" s="494">
        <v>1</v>
      </c>
      <c r="B507" s="494"/>
      <c r="C507" s="49">
        <v>2</v>
      </c>
      <c r="D507" s="50">
        <v>3</v>
      </c>
      <c r="E507" s="50">
        <v>4</v>
      </c>
      <c r="F507" s="50">
        <v>5</v>
      </c>
      <c r="G507" s="50" t="s">
        <v>57</v>
      </c>
      <c r="H507" s="50" t="s">
        <v>58</v>
      </c>
      <c r="I507" s="10"/>
      <c r="J507" s="10"/>
      <c r="K507" s="10"/>
      <c r="N507" s="17"/>
    </row>
    <row r="508" spans="1:14" s="11" customFormat="1" ht="15">
      <c r="A508" s="458">
        <v>37</v>
      </c>
      <c r="B508" s="340" t="s">
        <v>151</v>
      </c>
      <c r="C508" s="424">
        <f>C509</f>
        <v>13725.57</v>
      </c>
      <c r="D508" s="419">
        <f>D509</f>
        <v>19700</v>
      </c>
      <c r="E508" s="419">
        <f>E509</f>
        <v>19700</v>
      </c>
      <c r="F508" s="420">
        <f>F509</f>
        <v>18203.97</v>
      </c>
      <c r="G508" s="102">
        <f aca="true" t="shared" si="38" ref="G508:G517">F508/C508*100</f>
        <v>132.62815314773815</v>
      </c>
      <c r="H508" s="102">
        <f aca="true" t="shared" si="39" ref="H508:H517">F508/E508*100</f>
        <v>92.40593908629442</v>
      </c>
      <c r="I508" s="10"/>
      <c r="J508" s="10"/>
      <c r="K508" s="10"/>
      <c r="N508" s="17"/>
    </row>
    <row r="509" spans="1:14" s="11" customFormat="1" ht="30">
      <c r="A509" s="406">
        <v>372</v>
      </c>
      <c r="B509" s="407" t="s">
        <v>122</v>
      </c>
      <c r="C509" s="432">
        <f>C510+C511+C512</f>
        <v>13725.57</v>
      </c>
      <c r="D509" s="432">
        <v>19700</v>
      </c>
      <c r="E509" s="432">
        <v>19700</v>
      </c>
      <c r="F509" s="432">
        <f>SUM(F510:F512)</f>
        <v>18203.97</v>
      </c>
      <c r="G509" s="361">
        <f t="shared" si="38"/>
        <v>132.62815314773815</v>
      </c>
      <c r="H509" s="361">
        <f t="shared" si="39"/>
        <v>92.40593908629442</v>
      </c>
      <c r="I509" s="10"/>
      <c r="J509" s="10"/>
      <c r="K509" s="10"/>
      <c r="N509" s="17"/>
    </row>
    <row r="510" spans="1:14" s="11" customFormat="1" ht="15">
      <c r="A510" s="409">
        <v>3721</v>
      </c>
      <c r="B510" s="410" t="s">
        <v>151</v>
      </c>
      <c r="C510" s="400"/>
      <c r="D510" s="323"/>
      <c r="E510" s="323"/>
      <c r="F510" s="323"/>
      <c r="G510" s="8" t="e">
        <f t="shared" si="38"/>
        <v>#DIV/0!</v>
      </c>
      <c r="H510" s="8" t="e">
        <f t="shared" si="39"/>
        <v>#DIV/0!</v>
      </c>
      <c r="I510" s="10"/>
      <c r="J510" s="10"/>
      <c r="K510" s="10"/>
      <c r="N510" s="17"/>
    </row>
    <row r="511" spans="1:14" s="11" customFormat="1" ht="15">
      <c r="A511" s="409">
        <v>3722</v>
      </c>
      <c r="B511" s="410" t="s">
        <v>123</v>
      </c>
      <c r="C511" s="400">
        <v>13725.57</v>
      </c>
      <c r="D511" s="323"/>
      <c r="E511" s="323"/>
      <c r="F511" s="323">
        <v>18203.97</v>
      </c>
      <c r="G511" s="8">
        <f t="shared" si="38"/>
        <v>132.62815314773815</v>
      </c>
      <c r="H511" s="8" t="e">
        <f t="shared" si="39"/>
        <v>#DIV/0!</v>
      </c>
      <c r="I511" s="10"/>
      <c r="J511" s="10"/>
      <c r="K511" s="10"/>
      <c r="N511" s="17"/>
    </row>
    <row r="512" spans="1:14" s="11" customFormat="1" ht="30">
      <c r="A512" s="409">
        <v>3723</v>
      </c>
      <c r="B512" s="410" t="s">
        <v>152</v>
      </c>
      <c r="C512" s="400"/>
      <c r="D512" s="323"/>
      <c r="E512" s="323"/>
      <c r="F512" s="323"/>
      <c r="G512" s="8" t="e">
        <f t="shared" si="38"/>
        <v>#DIV/0!</v>
      </c>
      <c r="H512" s="8" t="e">
        <f t="shared" si="39"/>
        <v>#DIV/0!</v>
      </c>
      <c r="I512" s="10"/>
      <c r="J512" s="10"/>
      <c r="K512" s="10"/>
      <c r="N512" s="17"/>
    </row>
    <row r="513" spans="1:14" s="11" customFormat="1" ht="30">
      <c r="A513" s="337">
        <v>42</v>
      </c>
      <c r="B513" s="338" t="s">
        <v>21</v>
      </c>
      <c r="C513" s="254">
        <f>C514</f>
        <v>8564.6</v>
      </c>
      <c r="D513" s="254">
        <f>D514</f>
        <v>3100</v>
      </c>
      <c r="E513" s="254">
        <f>E514</f>
        <v>3100</v>
      </c>
      <c r="F513" s="254">
        <f>F514</f>
        <v>2016.58</v>
      </c>
      <c r="G513" s="102">
        <f t="shared" si="38"/>
        <v>23.545524601265676</v>
      </c>
      <c r="H513" s="102">
        <f t="shared" si="39"/>
        <v>65.05096774193548</v>
      </c>
      <c r="I513" s="10"/>
      <c r="J513" s="10"/>
      <c r="K513" s="10"/>
      <c r="N513" s="17"/>
    </row>
    <row r="514" spans="1:14" s="11" customFormat="1" ht="30">
      <c r="A514" s="406">
        <v>424</v>
      </c>
      <c r="B514" s="407" t="s">
        <v>114</v>
      </c>
      <c r="C514" s="418">
        <f>C515</f>
        <v>8564.6</v>
      </c>
      <c r="D514" s="378">
        <v>3100</v>
      </c>
      <c r="E514" s="378">
        <v>3100</v>
      </c>
      <c r="F514" s="418">
        <f>F515</f>
        <v>2016.58</v>
      </c>
      <c r="G514" s="361">
        <f t="shared" si="38"/>
        <v>23.545524601265676</v>
      </c>
      <c r="H514" s="361">
        <f t="shared" si="39"/>
        <v>65.05096774193548</v>
      </c>
      <c r="I514" s="10"/>
      <c r="J514" s="10"/>
      <c r="K514" s="10"/>
      <c r="N514" s="17"/>
    </row>
    <row r="515" spans="1:14" s="11" customFormat="1" ht="15">
      <c r="A515" s="409">
        <v>4241</v>
      </c>
      <c r="B515" s="410" t="s">
        <v>115</v>
      </c>
      <c r="C515" s="323">
        <v>8564.6</v>
      </c>
      <c r="D515" s="323"/>
      <c r="E515" s="323"/>
      <c r="F515" s="323">
        <v>2016.58</v>
      </c>
      <c r="G515" s="8">
        <f t="shared" si="38"/>
        <v>23.545524601265676</v>
      </c>
      <c r="H515" s="8" t="e">
        <f t="shared" si="39"/>
        <v>#DIV/0!</v>
      </c>
      <c r="I515" s="10"/>
      <c r="J515" s="10"/>
      <c r="K515" s="10"/>
      <c r="N515" s="17"/>
    </row>
    <row r="516" spans="1:14" s="11" customFormat="1" ht="15">
      <c r="A516" s="500" t="s">
        <v>5</v>
      </c>
      <c r="B516" s="500"/>
      <c r="C516" s="331">
        <f aca="true" t="shared" si="40" ref="C516:F517">C508+C513</f>
        <v>22290.17</v>
      </c>
      <c r="D516" s="331">
        <f t="shared" si="40"/>
        <v>22800</v>
      </c>
      <c r="E516" s="331">
        <f t="shared" si="40"/>
        <v>22800</v>
      </c>
      <c r="F516" s="331">
        <f t="shared" si="40"/>
        <v>20220.550000000003</v>
      </c>
      <c r="G516" s="102">
        <f t="shared" si="38"/>
        <v>90.71509997456279</v>
      </c>
      <c r="H516" s="102">
        <f t="shared" si="39"/>
        <v>88.68662280701756</v>
      </c>
      <c r="I516" s="10"/>
      <c r="J516" s="10"/>
      <c r="K516" s="10"/>
      <c r="N516" s="17"/>
    </row>
    <row r="517" spans="1:14" s="11" customFormat="1" ht="42" customHeight="1">
      <c r="A517" s="525" t="s">
        <v>307</v>
      </c>
      <c r="B517" s="526"/>
      <c r="C517" s="331">
        <f t="shared" si="40"/>
        <v>22290.17</v>
      </c>
      <c r="D517" s="331">
        <f t="shared" si="40"/>
        <v>22800</v>
      </c>
      <c r="E517" s="331">
        <f t="shared" si="40"/>
        <v>22800</v>
      </c>
      <c r="F517" s="331">
        <f t="shared" si="40"/>
        <v>20220.550000000003</v>
      </c>
      <c r="G517" s="102">
        <f t="shared" si="38"/>
        <v>90.71509997456279</v>
      </c>
      <c r="H517" s="102">
        <f t="shared" si="39"/>
        <v>88.68662280701756</v>
      </c>
      <c r="I517" s="10"/>
      <c r="J517" s="10"/>
      <c r="K517" s="10"/>
      <c r="N517" s="17"/>
    </row>
    <row r="518" spans="1:14" s="11" customFormat="1" ht="15">
      <c r="A518" s="30"/>
      <c r="B518" s="30"/>
      <c r="C518" s="30"/>
      <c r="D518" s="29"/>
      <c r="E518" s="29"/>
      <c r="F518" s="29"/>
      <c r="G518" s="10"/>
      <c r="H518" s="10"/>
      <c r="I518" s="10"/>
      <c r="J518" s="10"/>
      <c r="K518" s="10"/>
      <c r="N518" s="17"/>
    </row>
    <row r="519" spans="1:14" s="11" customFormat="1" ht="18.75">
      <c r="A519" s="517"/>
      <c r="B519" s="517"/>
      <c r="C519" s="517"/>
      <c r="D519" s="59"/>
      <c r="E519" s="29"/>
      <c r="F519" s="29"/>
      <c r="G519" s="10"/>
      <c r="H519" s="10"/>
      <c r="I519" s="10"/>
      <c r="J519" s="10"/>
      <c r="K519" s="10"/>
      <c r="N519" s="17"/>
    </row>
    <row r="520" spans="1:14" s="11" customFormat="1" ht="18.75">
      <c r="A520" s="513" t="s">
        <v>283</v>
      </c>
      <c r="B520" s="513"/>
      <c r="C520" s="513"/>
      <c r="D520" s="513"/>
      <c r="E520" s="29"/>
      <c r="F520" s="29"/>
      <c r="G520" s="10"/>
      <c r="H520" s="10"/>
      <c r="I520" s="10"/>
      <c r="J520" s="10"/>
      <c r="K520" s="10"/>
      <c r="N520" s="17"/>
    </row>
    <row r="521" spans="1:14" s="11" customFormat="1" ht="18.75">
      <c r="A521" s="295"/>
      <c r="B521" s="295"/>
      <c r="C521" s="295"/>
      <c r="D521" s="295"/>
      <c r="E521" s="29"/>
      <c r="F521" s="29"/>
      <c r="G521" s="10"/>
      <c r="H521" s="10"/>
      <c r="I521" s="10"/>
      <c r="J521" s="10"/>
      <c r="K521" s="10"/>
      <c r="N521" s="17"/>
    </row>
    <row r="522" spans="1:14" s="11" customFormat="1" ht="15">
      <c r="A522" s="111" t="s">
        <v>287</v>
      </c>
      <c r="B522" s="112"/>
      <c r="C522" s="30"/>
      <c r="D522" s="29"/>
      <c r="E522" s="29"/>
      <c r="F522" s="29"/>
      <c r="G522" s="29"/>
      <c r="H522" s="32"/>
      <c r="I522" s="10"/>
      <c r="J522" s="10"/>
      <c r="K522" s="10"/>
      <c r="N522" s="17"/>
    </row>
    <row r="523" spans="1:14" s="11" customFormat="1" ht="15">
      <c r="A523" s="502" t="s">
        <v>59</v>
      </c>
      <c r="B523" s="503" t="s">
        <v>2</v>
      </c>
      <c r="C523" s="503" t="s">
        <v>241</v>
      </c>
      <c r="D523" s="499" t="s">
        <v>243</v>
      </c>
      <c r="E523" s="499" t="s">
        <v>224</v>
      </c>
      <c r="F523" s="499" t="s">
        <v>242</v>
      </c>
      <c r="G523" s="499" t="s">
        <v>56</v>
      </c>
      <c r="H523" s="499" t="s">
        <v>56</v>
      </c>
      <c r="I523" s="10"/>
      <c r="J523" s="10"/>
      <c r="K523" s="10"/>
      <c r="N523" s="17"/>
    </row>
    <row r="524" spans="1:14" s="11" customFormat="1" ht="24" customHeight="1">
      <c r="A524" s="502"/>
      <c r="B524" s="503"/>
      <c r="C524" s="503"/>
      <c r="D524" s="499"/>
      <c r="E524" s="499"/>
      <c r="F524" s="499"/>
      <c r="G524" s="499"/>
      <c r="H524" s="499"/>
      <c r="I524" s="10"/>
      <c r="J524" s="10"/>
      <c r="K524" s="10"/>
      <c r="N524" s="17"/>
    </row>
    <row r="525" spans="1:14" s="11" customFormat="1" ht="15">
      <c r="A525" s="494">
        <v>1</v>
      </c>
      <c r="B525" s="494"/>
      <c r="C525" s="49">
        <v>2</v>
      </c>
      <c r="D525" s="50">
        <v>3</v>
      </c>
      <c r="E525" s="50">
        <v>4</v>
      </c>
      <c r="F525" s="50">
        <v>5</v>
      </c>
      <c r="G525" s="50" t="s">
        <v>57</v>
      </c>
      <c r="H525" s="50" t="s">
        <v>58</v>
      </c>
      <c r="I525" s="10"/>
      <c r="J525" s="10"/>
      <c r="K525" s="10"/>
      <c r="N525" s="17"/>
    </row>
    <row r="526" spans="1:14" s="11" customFormat="1" ht="15">
      <c r="A526" s="337">
        <v>32</v>
      </c>
      <c r="B526" s="338" t="s">
        <v>10</v>
      </c>
      <c r="C526" s="424"/>
      <c r="D526" s="419">
        <f>D527</f>
        <v>84500</v>
      </c>
      <c r="E526" s="419">
        <f>E527</f>
        <v>84500</v>
      </c>
      <c r="F526" s="420">
        <f>F527</f>
        <v>75084.91</v>
      </c>
      <c r="G526" s="102" t="e">
        <f aca="true" t="shared" si="41" ref="G526:G531">F526/C526*100</f>
        <v>#DIV/0!</v>
      </c>
      <c r="H526" s="102">
        <f aca="true" t="shared" si="42" ref="H526:H531">F526/E526*100</f>
        <v>88.85788165680474</v>
      </c>
      <c r="I526" s="10"/>
      <c r="J526" s="10"/>
      <c r="K526" s="10"/>
      <c r="N526" s="17"/>
    </row>
    <row r="527" spans="1:14" s="11" customFormat="1" ht="15">
      <c r="A527" s="379">
        <v>322</v>
      </c>
      <c r="B527" s="380" t="s">
        <v>13</v>
      </c>
      <c r="C527" s="432"/>
      <c r="D527" s="432">
        <v>84500</v>
      </c>
      <c r="E527" s="432">
        <v>84500</v>
      </c>
      <c r="F527" s="432">
        <f>F528</f>
        <v>75084.91</v>
      </c>
      <c r="G527" s="361" t="e">
        <f t="shared" si="41"/>
        <v>#DIV/0!</v>
      </c>
      <c r="H527" s="361">
        <f t="shared" si="42"/>
        <v>88.85788165680474</v>
      </c>
      <c r="I527" s="10"/>
      <c r="J527" s="10"/>
      <c r="K527" s="10"/>
      <c r="N527" s="17"/>
    </row>
    <row r="528" spans="1:14" s="11" customFormat="1" ht="15">
      <c r="A528" s="320">
        <v>3222</v>
      </c>
      <c r="B528" s="371" t="s">
        <v>107</v>
      </c>
      <c r="C528" s="400"/>
      <c r="D528" s="323"/>
      <c r="E528" s="323"/>
      <c r="F528" s="323">
        <v>75084.91</v>
      </c>
      <c r="G528" s="8" t="e">
        <f t="shared" si="41"/>
        <v>#DIV/0!</v>
      </c>
      <c r="H528" s="8" t="e">
        <f t="shared" si="42"/>
        <v>#DIV/0!</v>
      </c>
      <c r="I528" s="10"/>
      <c r="J528" s="10"/>
      <c r="K528" s="10"/>
      <c r="N528" s="17"/>
    </row>
    <row r="529" spans="1:14" s="11" customFormat="1" ht="15">
      <c r="A529" s="409"/>
      <c r="B529" s="410"/>
      <c r="C529" s="400"/>
      <c r="D529" s="323"/>
      <c r="E529" s="323"/>
      <c r="F529" s="323"/>
      <c r="G529" s="8" t="e">
        <f t="shared" si="41"/>
        <v>#DIV/0!</v>
      </c>
      <c r="H529" s="8" t="e">
        <f t="shared" si="42"/>
        <v>#DIV/0!</v>
      </c>
      <c r="I529" s="10"/>
      <c r="J529" s="10"/>
      <c r="K529" s="10"/>
      <c r="N529" s="17"/>
    </row>
    <row r="530" spans="1:14" s="11" customFormat="1" ht="15">
      <c r="A530" s="500" t="s">
        <v>5</v>
      </c>
      <c r="B530" s="500"/>
      <c r="C530" s="303"/>
      <c r="D530" s="303">
        <f aca="true" t="shared" si="43" ref="D530:F531">D526</f>
        <v>84500</v>
      </c>
      <c r="E530" s="303">
        <f t="shared" si="43"/>
        <v>84500</v>
      </c>
      <c r="F530" s="303">
        <f t="shared" si="43"/>
        <v>75084.91</v>
      </c>
      <c r="G530" s="102" t="e">
        <f t="shared" si="41"/>
        <v>#DIV/0!</v>
      </c>
      <c r="H530" s="102">
        <f t="shared" si="42"/>
        <v>88.85788165680474</v>
      </c>
      <c r="I530" s="10"/>
      <c r="J530" s="10"/>
      <c r="K530" s="10"/>
      <c r="N530" s="17"/>
    </row>
    <row r="531" spans="1:14" s="11" customFormat="1" ht="48" customHeight="1">
      <c r="A531" s="525" t="s">
        <v>308</v>
      </c>
      <c r="B531" s="526"/>
      <c r="C531" s="303"/>
      <c r="D531" s="303">
        <f t="shared" si="43"/>
        <v>84500</v>
      </c>
      <c r="E531" s="303">
        <f t="shared" si="43"/>
        <v>84500</v>
      </c>
      <c r="F531" s="303">
        <f t="shared" si="43"/>
        <v>75084.91</v>
      </c>
      <c r="G531" s="102" t="e">
        <f t="shared" si="41"/>
        <v>#DIV/0!</v>
      </c>
      <c r="H531" s="102">
        <f t="shared" si="42"/>
        <v>88.85788165680474</v>
      </c>
      <c r="I531" s="10"/>
      <c r="J531" s="10"/>
      <c r="K531" s="10"/>
      <c r="N531" s="17"/>
    </row>
    <row r="532" spans="1:14" s="11" customFormat="1" ht="15">
      <c r="A532" s="9"/>
      <c r="B532" s="9"/>
      <c r="C532" s="10"/>
      <c r="D532" s="10"/>
      <c r="E532" s="10"/>
      <c r="F532" s="10"/>
      <c r="G532" s="10"/>
      <c r="H532" s="10"/>
      <c r="I532" s="10"/>
      <c r="J532" s="10"/>
      <c r="K532" s="10"/>
      <c r="N532" s="17"/>
    </row>
    <row r="533" spans="1:9" ht="69" customHeight="1">
      <c r="A533" s="527" t="s">
        <v>309</v>
      </c>
      <c r="B533" s="528"/>
      <c r="C533" s="303">
        <f>C499+C517+C531</f>
        <v>1307434.1199999999</v>
      </c>
      <c r="D533" s="303">
        <f>D499+D517+D531</f>
        <v>1546947.86</v>
      </c>
      <c r="E533" s="303">
        <f>E499+E517+E531</f>
        <v>1546947.86</v>
      </c>
      <c r="F533" s="303">
        <f>F499+F517+F531</f>
        <v>1513485.4300000002</v>
      </c>
      <c r="G533" s="102">
        <f>F533/C533*100</f>
        <v>115.75997649502985</v>
      </c>
      <c r="H533" s="102">
        <f>F533/E533*100</f>
        <v>97.83687408830961</v>
      </c>
      <c r="I533" s="7"/>
    </row>
    <row r="534" spans="4:9" ht="15">
      <c r="D534" s="3"/>
      <c r="E534" s="3"/>
      <c r="F534" s="3"/>
      <c r="G534" s="3"/>
      <c r="I534" s="7"/>
    </row>
    <row r="535" spans="1:8" ht="19.5">
      <c r="A535" s="43"/>
      <c r="B535" s="43"/>
      <c r="C535" s="43"/>
      <c r="D535" s="43"/>
      <c r="E535" s="43"/>
      <c r="F535" s="43"/>
      <c r="G535" s="43"/>
      <c r="H535" s="43"/>
    </row>
    <row r="536" spans="1:8" ht="39.75" customHeight="1">
      <c r="A536" s="522" t="s">
        <v>285</v>
      </c>
      <c r="B536" s="522"/>
      <c r="C536" s="522"/>
      <c r="D536" s="529"/>
      <c r="E536" s="529"/>
      <c r="F536" s="529"/>
      <c r="G536" s="529"/>
      <c r="H536" s="43"/>
    </row>
    <row r="537" spans="1:8" ht="19.5">
      <c r="A537" s="513" t="s">
        <v>284</v>
      </c>
      <c r="B537" s="513"/>
      <c r="C537" s="513"/>
      <c r="D537" s="513"/>
      <c r="E537" s="43"/>
      <c r="F537" s="43"/>
      <c r="G537" s="43"/>
      <c r="H537" s="43"/>
    </row>
    <row r="538" spans="1:8" ht="19.5">
      <c r="A538" s="114"/>
      <c r="B538" s="114"/>
      <c r="C538" s="114"/>
      <c r="D538" s="114"/>
      <c r="E538" s="43"/>
      <c r="F538" s="43"/>
      <c r="G538" s="43"/>
      <c r="H538" s="43"/>
    </row>
    <row r="539" spans="1:8" ht="19.5">
      <c r="A539" s="111" t="s">
        <v>274</v>
      </c>
      <c r="B539" s="112"/>
      <c r="C539" s="114"/>
      <c r="D539" s="114"/>
      <c r="E539" s="43"/>
      <c r="F539" s="43"/>
      <c r="G539" s="43"/>
      <c r="H539" s="43"/>
    </row>
    <row r="540" spans="1:8" ht="15" customHeight="1">
      <c r="A540" s="502" t="s">
        <v>59</v>
      </c>
      <c r="B540" s="503" t="s">
        <v>2</v>
      </c>
      <c r="C540" s="503" t="s">
        <v>241</v>
      </c>
      <c r="D540" s="499" t="s">
        <v>243</v>
      </c>
      <c r="E540" s="499" t="s">
        <v>224</v>
      </c>
      <c r="F540" s="499" t="s">
        <v>242</v>
      </c>
      <c r="G540" s="499" t="s">
        <v>56</v>
      </c>
      <c r="H540" s="499" t="s">
        <v>56</v>
      </c>
    </row>
    <row r="541" spans="1:8" ht="27" customHeight="1">
      <c r="A541" s="502"/>
      <c r="B541" s="503"/>
      <c r="C541" s="503"/>
      <c r="D541" s="499"/>
      <c r="E541" s="499"/>
      <c r="F541" s="499"/>
      <c r="G541" s="499"/>
      <c r="H541" s="499"/>
    </row>
    <row r="542" spans="1:8" ht="15">
      <c r="A542" s="494">
        <v>1</v>
      </c>
      <c r="B542" s="494"/>
      <c r="C542" s="49">
        <v>2</v>
      </c>
      <c r="D542" s="50">
        <v>3</v>
      </c>
      <c r="E542" s="50">
        <v>4</v>
      </c>
      <c r="F542" s="50">
        <v>5</v>
      </c>
      <c r="G542" s="50" t="s">
        <v>57</v>
      </c>
      <c r="H542" s="50" t="s">
        <v>58</v>
      </c>
    </row>
    <row r="543" spans="1:8" ht="15">
      <c r="A543" s="428">
        <v>31</v>
      </c>
      <c r="B543" s="429" t="s">
        <v>6</v>
      </c>
      <c r="C543" s="459">
        <f>SUM(C544,C548,C550)</f>
        <v>30903.510000000002</v>
      </c>
      <c r="D543" s="459">
        <f>SUM(D544,D548,D550)</f>
        <v>26990.52</v>
      </c>
      <c r="E543" s="459">
        <f>SUM(E544,E548,E550)</f>
        <v>26990.52</v>
      </c>
      <c r="F543" s="459">
        <f>SUM(F544,F548,F550)</f>
        <v>25290.309999999998</v>
      </c>
      <c r="G543" s="102">
        <f>F543/C543*100</f>
        <v>81.83636745470012</v>
      </c>
      <c r="H543" s="102">
        <f>F543/E543*100</f>
        <v>93.70071417668129</v>
      </c>
    </row>
    <row r="544" spans="1:8" ht="15">
      <c r="A544" s="406">
        <v>311</v>
      </c>
      <c r="B544" s="407" t="s">
        <v>7</v>
      </c>
      <c r="C544" s="413">
        <f>SUM(C545:C547)</f>
        <v>30903.510000000002</v>
      </c>
      <c r="D544" s="413">
        <v>26990.52</v>
      </c>
      <c r="E544" s="413">
        <v>26990.52</v>
      </c>
      <c r="F544" s="413">
        <f>SUM(F545:F547)</f>
        <v>25290.309999999998</v>
      </c>
      <c r="G544" s="361">
        <f>F544/C544*100</f>
        <v>81.83636745470012</v>
      </c>
      <c r="H544" s="361">
        <f>F544/E544*100</f>
        <v>93.70071417668129</v>
      </c>
    </row>
    <row r="545" spans="1:8" ht="15">
      <c r="A545" s="409">
        <v>3111</v>
      </c>
      <c r="B545" s="371" t="s">
        <v>60</v>
      </c>
      <c r="C545" s="358">
        <v>30857.7</v>
      </c>
      <c r="D545" s="358"/>
      <c r="E545" s="358"/>
      <c r="F545" s="358">
        <v>25264.55</v>
      </c>
      <c r="G545" s="8">
        <f>F545/C545*100</f>
        <v>81.87437819409742</v>
      </c>
      <c r="H545" s="8" t="e">
        <f>F545/E545*100</f>
        <v>#DIV/0!</v>
      </c>
    </row>
    <row r="546" spans="1:8" ht="15">
      <c r="A546" s="409">
        <v>3113</v>
      </c>
      <c r="B546" s="371" t="s">
        <v>158</v>
      </c>
      <c r="C546" s="358">
        <v>45.81</v>
      </c>
      <c r="D546" s="358"/>
      <c r="E546" s="358"/>
      <c r="F546" s="358">
        <v>25.76</v>
      </c>
      <c r="G546" s="8">
        <f>F546/C546*100</f>
        <v>56.23226369788256</v>
      </c>
      <c r="H546" s="8" t="e">
        <f>F546/E546*100</f>
        <v>#DIV/0!</v>
      </c>
    </row>
    <row r="547" spans="1:8" ht="15">
      <c r="A547" s="409">
        <v>3114</v>
      </c>
      <c r="B547" s="371" t="s">
        <v>159</v>
      </c>
      <c r="C547" s="358"/>
      <c r="D547" s="358"/>
      <c r="E547" s="358"/>
      <c r="F547" s="358"/>
      <c r="G547" s="8" t="e">
        <f>F547/C547*100</f>
        <v>#DIV/0!</v>
      </c>
      <c r="H547" s="8" t="e">
        <f>F547/E547*100</f>
        <v>#DIV/0!</v>
      </c>
    </row>
    <row r="548" spans="1:8" ht="15">
      <c r="A548" s="406">
        <v>312</v>
      </c>
      <c r="B548" s="407" t="s">
        <v>8</v>
      </c>
      <c r="C548" s="413">
        <f>SUM(C549)</f>
        <v>0</v>
      </c>
      <c r="D548" s="413">
        <f>SUM(D549)</f>
        <v>0</v>
      </c>
      <c r="E548" s="413">
        <f>SUM(E549)</f>
        <v>0</v>
      </c>
      <c r="F548" s="413">
        <f>SUM(F549)</f>
        <v>0</v>
      </c>
      <c r="G548" s="361" t="e">
        <f aca="true" t="shared" si="44" ref="G548:G556">F548/C548*100</f>
        <v>#DIV/0!</v>
      </c>
      <c r="H548" s="361" t="e">
        <f aca="true" t="shared" si="45" ref="H548:H556">F548/E548*100</f>
        <v>#DIV/0!</v>
      </c>
    </row>
    <row r="549" spans="1:8" ht="15">
      <c r="A549" s="409" t="s">
        <v>71</v>
      </c>
      <c r="B549" s="410" t="s">
        <v>8</v>
      </c>
      <c r="C549" s="358"/>
      <c r="D549" s="358"/>
      <c r="E549" s="358"/>
      <c r="F549" s="358"/>
      <c r="G549" s="8" t="e">
        <f t="shared" si="44"/>
        <v>#DIV/0!</v>
      </c>
      <c r="H549" s="8" t="e">
        <f t="shared" si="45"/>
        <v>#DIV/0!</v>
      </c>
    </row>
    <row r="550" spans="1:8" ht="15">
      <c r="A550" s="406">
        <v>313</v>
      </c>
      <c r="B550" s="407" t="s">
        <v>9</v>
      </c>
      <c r="C550" s="413">
        <f>SUM(C551:C552)</f>
        <v>0</v>
      </c>
      <c r="D550" s="413">
        <f>SUM(D551:D552)</f>
        <v>0</v>
      </c>
      <c r="E550" s="413">
        <f>SUM(E551:E552)</f>
        <v>0</v>
      </c>
      <c r="F550" s="413">
        <f>SUM(F551:F552)</f>
        <v>0</v>
      </c>
      <c r="G550" s="361" t="e">
        <f t="shared" si="44"/>
        <v>#DIV/0!</v>
      </c>
      <c r="H550" s="361" t="e">
        <f t="shared" si="45"/>
        <v>#DIV/0!</v>
      </c>
    </row>
    <row r="551" spans="1:8" ht="15">
      <c r="A551" s="409">
        <v>3132</v>
      </c>
      <c r="B551" s="410" t="s">
        <v>61</v>
      </c>
      <c r="C551" s="358">
        <v>0</v>
      </c>
      <c r="D551" s="358"/>
      <c r="E551" s="358"/>
      <c r="F551" s="358"/>
      <c r="G551" s="8" t="e">
        <f t="shared" si="44"/>
        <v>#DIV/0!</v>
      </c>
      <c r="H551" s="8" t="e">
        <f t="shared" si="45"/>
        <v>#DIV/0!</v>
      </c>
    </row>
    <row r="552" spans="1:8" ht="30">
      <c r="A552" s="409">
        <v>3133</v>
      </c>
      <c r="B552" s="410" t="s">
        <v>62</v>
      </c>
      <c r="C552" s="358">
        <v>0</v>
      </c>
      <c r="D552" s="358"/>
      <c r="E552" s="358"/>
      <c r="F552" s="358"/>
      <c r="G552" s="8" t="e">
        <f t="shared" si="44"/>
        <v>#DIV/0!</v>
      </c>
      <c r="H552" s="8" t="e">
        <f t="shared" si="45"/>
        <v>#DIV/0!</v>
      </c>
    </row>
    <row r="553" spans="1:8" ht="15">
      <c r="A553" s="337">
        <v>32</v>
      </c>
      <c r="B553" s="338" t="s">
        <v>10</v>
      </c>
      <c r="C553" s="254">
        <f>SUM(C554,C559,C566,C575)</f>
        <v>29234.69</v>
      </c>
      <c r="D553" s="254">
        <f>SUM(D554,D559,D566,D575)</f>
        <v>46960.31</v>
      </c>
      <c r="E553" s="254">
        <f>SUM(E554,E559,E566,E575)</f>
        <v>46960.31</v>
      </c>
      <c r="F553" s="254">
        <f>SUM(F554,F559,F566,F575)</f>
        <v>43409.91</v>
      </c>
      <c r="G553" s="102">
        <f t="shared" si="44"/>
        <v>148.4876699564798</v>
      </c>
      <c r="H553" s="102">
        <f t="shared" si="45"/>
        <v>92.43957290741906</v>
      </c>
    </row>
    <row r="554" spans="1:8" ht="15">
      <c r="A554" s="369">
        <v>321</v>
      </c>
      <c r="B554" s="370" t="s">
        <v>11</v>
      </c>
      <c r="C554" s="431">
        <f>SUM(C555:C558)</f>
        <v>0</v>
      </c>
      <c r="D554" s="431">
        <f>SUM(D555:D558)</f>
        <v>0</v>
      </c>
      <c r="E554" s="431">
        <f>SUM(E555:E558)</f>
        <v>0</v>
      </c>
      <c r="F554" s="431">
        <f>SUM(F555:F558)</f>
        <v>0</v>
      </c>
      <c r="G554" s="361" t="e">
        <f t="shared" si="44"/>
        <v>#DIV/0!</v>
      </c>
      <c r="H554" s="361" t="e">
        <f t="shared" si="45"/>
        <v>#DIV/0!</v>
      </c>
    </row>
    <row r="555" spans="1:8" ht="15">
      <c r="A555" s="320" t="s">
        <v>63</v>
      </c>
      <c r="B555" s="371" t="s">
        <v>64</v>
      </c>
      <c r="C555" s="400">
        <v>0</v>
      </c>
      <c r="D555" s="323"/>
      <c r="E555" s="323"/>
      <c r="F555" s="323"/>
      <c r="G555" s="8" t="e">
        <f t="shared" si="44"/>
        <v>#DIV/0!</v>
      </c>
      <c r="H555" s="8" t="e">
        <f t="shared" si="45"/>
        <v>#DIV/0!</v>
      </c>
    </row>
    <row r="556" spans="1:8" ht="30">
      <c r="A556" s="320">
        <v>3212</v>
      </c>
      <c r="B556" s="410" t="s">
        <v>12</v>
      </c>
      <c r="C556" s="400">
        <v>0</v>
      </c>
      <c r="D556" s="323"/>
      <c r="E556" s="323"/>
      <c r="F556" s="323"/>
      <c r="G556" s="8" t="e">
        <f t="shared" si="44"/>
        <v>#DIV/0!</v>
      </c>
      <c r="H556" s="8" t="e">
        <f t="shared" si="45"/>
        <v>#DIV/0!</v>
      </c>
    </row>
    <row r="557" spans="1:8" ht="15">
      <c r="A557" s="320">
        <v>3213</v>
      </c>
      <c r="B557" s="371" t="s">
        <v>105</v>
      </c>
      <c r="C557" s="400">
        <v>0</v>
      </c>
      <c r="D557" s="323"/>
      <c r="E557" s="323"/>
      <c r="F557" s="323"/>
      <c r="G557" s="8" t="e">
        <f aca="true" t="shared" si="46" ref="G557:G575">F557/C557*100</f>
        <v>#DIV/0!</v>
      </c>
      <c r="H557" s="8" t="e">
        <f aca="true" t="shared" si="47" ref="H557:H574">F557/E557*100</f>
        <v>#DIV/0!</v>
      </c>
    </row>
    <row r="558" spans="1:8" ht="15">
      <c r="A558" s="320">
        <v>3214</v>
      </c>
      <c r="B558" s="371" t="s">
        <v>106</v>
      </c>
      <c r="C558" s="400">
        <v>0</v>
      </c>
      <c r="D558" s="323"/>
      <c r="E558" s="323"/>
      <c r="F558" s="323"/>
      <c r="G558" s="8" t="e">
        <f t="shared" si="46"/>
        <v>#DIV/0!</v>
      </c>
      <c r="H558" s="8" t="e">
        <f t="shared" si="47"/>
        <v>#DIV/0!</v>
      </c>
    </row>
    <row r="559" spans="1:8" ht="15">
      <c r="A559" s="376">
        <v>322</v>
      </c>
      <c r="B559" s="377" t="s">
        <v>13</v>
      </c>
      <c r="C559" s="432">
        <f>SUM(C560:C565)</f>
        <v>27003.89</v>
      </c>
      <c r="D559" s="432">
        <v>40053.85</v>
      </c>
      <c r="E559" s="432">
        <v>40053.85</v>
      </c>
      <c r="F559" s="432">
        <f>SUM(F560:F565)</f>
        <v>37634.05</v>
      </c>
      <c r="G559" s="361">
        <f t="shared" si="46"/>
        <v>139.36529144504738</v>
      </c>
      <c r="H559" s="361">
        <f t="shared" si="47"/>
        <v>93.95863319006789</v>
      </c>
    </row>
    <row r="560" spans="1:8" ht="15">
      <c r="A560" s="320">
        <v>3221</v>
      </c>
      <c r="B560" s="371" t="s">
        <v>14</v>
      </c>
      <c r="C560" s="400">
        <v>287.59</v>
      </c>
      <c r="D560" s="323"/>
      <c r="E560" s="323"/>
      <c r="F560" s="323">
        <v>71.16</v>
      </c>
      <c r="G560" s="8">
        <f t="shared" si="46"/>
        <v>24.743558538196737</v>
      </c>
      <c r="H560" s="8" t="e">
        <f t="shared" si="47"/>
        <v>#DIV/0!</v>
      </c>
    </row>
    <row r="561" spans="1:8" ht="15">
      <c r="A561" s="320">
        <v>3222</v>
      </c>
      <c r="B561" s="371" t="s">
        <v>135</v>
      </c>
      <c r="C561" s="400">
        <v>26716.3</v>
      </c>
      <c r="D561" s="323"/>
      <c r="E561" s="323"/>
      <c r="F561" s="323">
        <v>37562.89</v>
      </c>
      <c r="G561" s="8">
        <f t="shared" si="46"/>
        <v>140.59914733701896</v>
      </c>
      <c r="H561" s="8" t="e">
        <f t="shared" si="47"/>
        <v>#DIV/0!</v>
      </c>
    </row>
    <row r="562" spans="1:8" ht="15">
      <c r="A562" s="320">
        <v>3223</v>
      </c>
      <c r="B562" s="371" t="s">
        <v>68</v>
      </c>
      <c r="C562" s="400"/>
      <c r="D562" s="323"/>
      <c r="E562" s="323"/>
      <c r="F562" s="323"/>
      <c r="G562" s="8" t="e">
        <f t="shared" si="46"/>
        <v>#DIV/0!</v>
      </c>
      <c r="H562" s="8" t="e">
        <f t="shared" si="47"/>
        <v>#DIV/0!</v>
      </c>
    </row>
    <row r="563" spans="1:8" ht="30">
      <c r="A563" s="320">
        <v>3224</v>
      </c>
      <c r="B563" s="371" t="s">
        <v>131</v>
      </c>
      <c r="C563" s="400"/>
      <c r="D563" s="323">
        <f>E563</f>
        <v>0</v>
      </c>
      <c r="E563" s="323"/>
      <c r="F563" s="323"/>
      <c r="G563" s="8" t="e">
        <f t="shared" si="46"/>
        <v>#DIV/0!</v>
      </c>
      <c r="H563" s="8" t="e">
        <f t="shared" si="47"/>
        <v>#DIV/0!</v>
      </c>
    </row>
    <row r="564" spans="1:8" ht="15">
      <c r="A564" s="320">
        <v>3225</v>
      </c>
      <c r="B564" s="371" t="s">
        <v>132</v>
      </c>
      <c r="C564" s="400"/>
      <c r="D564" s="323"/>
      <c r="E564" s="323"/>
      <c r="F564" s="323"/>
      <c r="G564" s="8" t="e">
        <f t="shared" si="46"/>
        <v>#DIV/0!</v>
      </c>
      <c r="H564" s="8" t="e">
        <f t="shared" si="47"/>
        <v>#DIV/0!</v>
      </c>
    </row>
    <row r="565" spans="1:8" ht="15">
      <c r="A565" s="320">
        <v>3227</v>
      </c>
      <c r="B565" s="371" t="s">
        <v>109</v>
      </c>
      <c r="C565" s="400"/>
      <c r="D565" s="323"/>
      <c r="E565" s="323"/>
      <c r="F565" s="323"/>
      <c r="G565" s="8" t="e">
        <f t="shared" si="46"/>
        <v>#DIV/0!</v>
      </c>
      <c r="H565" s="8" t="e">
        <f t="shared" si="47"/>
        <v>#DIV/0!</v>
      </c>
    </row>
    <row r="566" spans="1:8" ht="15">
      <c r="A566" s="376">
        <v>323</v>
      </c>
      <c r="B566" s="377" t="s">
        <v>15</v>
      </c>
      <c r="C566" s="432">
        <f>SUM(C567:C574)</f>
        <v>2230.8</v>
      </c>
      <c r="D566" s="432">
        <v>6906.46</v>
      </c>
      <c r="E566" s="432">
        <v>6906.46</v>
      </c>
      <c r="F566" s="432">
        <f>SUM(F567:F573)</f>
        <v>5775.86</v>
      </c>
      <c r="G566" s="361">
        <f t="shared" si="46"/>
        <v>258.91429083736773</v>
      </c>
      <c r="H566" s="361">
        <f t="shared" si="47"/>
        <v>83.62981903898668</v>
      </c>
    </row>
    <row r="567" spans="1:8" ht="15">
      <c r="A567" s="320">
        <v>3231</v>
      </c>
      <c r="B567" s="371" t="s">
        <v>133</v>
      </c>
      <c r="C567" s="400">
        <v>2230.8</v>
      </c>
      <c r="D567" s="323"/>
      <c r="E567" s="323"/>
      <c r="F567" s="323">
        <v>5775.86</v>
      </c>
      <c r="G567" s="8">
        <f t="shared" si="46"/>
        <v>258.91429083736773</v>
      </c>
      <c r="H567" s="8" t="e">
        <f t="shared" si="47"/>
        <v>#DIV/0!</v>
      </c>
    </row>
    <row r="568" spans="1:8" ht="15">
      <c r="A568" s="320">
        <v>3232</v>
      </c>
      <c r="B568" s="371" t="s">
        <v>75</v>
      </c>
      <c r="C568" s="400"/>
      <c r="D568" s="323"/>
      <c r="E568" s="323"/>
      <c r="F568" s="323"/>
      <c r="G568" s="8" t="e">
        <f t="shared" si="46"/>
        <v>#DIV/0!</v>
      </c>
      <c r="H568" s="8" t="e">
        <f t="shared" si="47"/>
        <v>#DIV/0!</v>
      </c>
    </row>
    <row r="569" spans="1:8" ht="15">
      <c r="A569" s="320">
        <v>3234</v>
      </c>
      <c r="B569" s="371" t="s">
        <v>77</v>
      </c>
      <c r="C569" s="400"/>
      <c r="D569" s="323"/>
      <c r="E569" s="323"/>
      <c r="F569" s="323"/>
      <c r="G569" s="8" t="e">
        <f t="shared" si="46"/>
        <v>#DIV/0!</v>
      </c>
      <c r="H569" s="8" t="e">
        <f t="shared" si="47"/>
        <v>#DIV/0!</v>
      </c>
    </row>
    <row r="570" spans="1:8" ht="15">
      <c r="A570" s="320">
        <v>3235</v>
      </c>
      <c r="B570" s="371" t="s">
        <v>134</v>
      </c>
      <c r="C570" s="400"/>
      <c r="D570" s="323"/>
      <c r="E570" s="323"/>
      <c r="F570" s="323"/>
      <c r="G570" s="8" t="e">
        <f t="shared" si="46"/>
        <v>#DIV/0!</v>
      </c>
      <c r="H570" s="8" t="e">
        <f t="shared" si="47"/>
        <v>#DIV/0!</v>
      </c>
    </row>
    <row r="571" spans="1:8" ht="15">
      <c r="A571" s="320">
        <v>3236</v>
      </c>
      <c r="B571" s="371" t="s">
        <v>111</v>
      </c>
      <c r="C571" s="400"/>
      <c r="D571" s="323"/>
      <c r="E571" s="323"/>
      <c r="F571" s="323"/>
      <c r="G571" s="8" t="e">
        <f t="shared" si="46"/>
        <v>#DIV/0!</v>
      </c>
      <c r="H571" s="8" t="e">
        <f t="shared" si="47"/>
        <v>#DIV/0!</v>
      </c>
    </row>
    <row r="572" spans="1:8" ht="15">
      <c r="A572" s="320">
        <v>3237</v>
      </c>
      <c r="B572" s="371" t="s">
        <v>112</v>
      </c>
      <c r="C572" s="400"/>
      <c r="D572" s="323"/>
      <c r="E572" s="323"/>
      <c r="F572" s="323"/>
      <c r="G572" s="8" t="e">
        <f t="shared" si="46"/>
        <v>#DIV/0!</v>
      </c>
      <c r="H572" s="8" t="e">
        <f t="shared" si="47"/>
        <v>#DIV/0!</v>
      </c>
    </row>
    <row r="573" spans="1:8" ht="15">
      <c r="A573" s="320">
        <v>3238</v>
      </c>
      <c r="B573" s="371" t="s">
        <v>79</v>
      </c>
      <c r="C573" s="400"/>
      <c r="D573" s="323"/>
      <c r="E573" s="323"/>
      <c r="F573" s="323"/>
      <c r="G573" s="8" t="e">
        <f t="shared" si="46"/>
        <v>#DIV/0!</v>
      </c>
      <c r="H573" s="8" t="e">
        <f t="shared" si="47"/>
        <v>#DIV/0!</v>
      </c>
    </row>
    <row r="574" spans="1:8" ht="15">
      <c r="A574" s="409" t="s">
        <v>80</v>
      </c>
      <c r="B574" s="410" t="s">
        <v>16</v>
      </c>
      <c r="C574" s="400"/>
      <c r="D574" s="323"/>
      <c r="E574" s="323"/>
      <c r="F574" s="323"/>
      <c r="G574" s="8" t="e">
        <f t="shared" si="46"/>
        <v>#DIV/0!</v>
      </c>
      <c r="H574" s="8" t="e">
        <f t="shared" si="47"/>
        <v>#DIV/0!</v>
      </c>
    </row>
    <row r="575" spans="1:8" ht="15">
      <c r="A575" s="376">
        <v>329</v>
      </c>
      <c r="B575" s="377" t="s">
        <v>17</v>
      </c>
      <c r="C575" s="432">
        <f>SUM(C576:C580)</f>
        <v>0</v>
      </c>
      <c r="D575" s="432">
        <f>SUM(D577:D580)</f>
        <v>0</v>
      </c>
      <c r="E575" s="432">
        <f>SUM(E577:E580)</f>
        <v>0</v>
      </c>
      <c r="F575" s="432">
        <f>SUM(F577:F580)</f>
        <v>0</v>
      </c>
      <c r="G575" s="361" t="e">
        <f t="shared" si="46"/>
        <v>#DIV/0!</v>
      </c>
      <c r="H575" s="361" t="e">
        <f>F575/E575*100</f>
        <v>#DIV/0!</v>
      </c>
    </row>
    <row r="576" spans="1:8" ht="15">
      <c r="A576" s="409">
        <v>3292</v>
      </c>
      <c r="B576" s="410" t="s">
        <v>157</v>
      </c>
      <c r="C576" s="433">
        <v>0</v>
      </c>
      <c r="D576" s="433"/>
      <c r="E576" s="433"/>
      <c r="F576" s="433"/>
      <c r="G576" s="8" t="e">
        <f aca="true" t="shared" si="48" ref="G576:G588">F576/C576*100</f>
        <v>#DIV/0!</v>
      </c>
      <c r="H576" s="8" t="e">
        <f aca="true" t="shared" si="49" ref="H576:H588">F576/E576*100</f>
        <v>#DIV/0!</v>
      </c>
    </row>
    <row r="577" spans="1:8" ht="15">
      <c r="A577" s="320">
        <v>3293</v>
      </c>
      <c r="B577" s="371" t="s">
        <v>84</v>
      </c>
      <c r="C577" s="400">
        <v>0</v>
      </c>
      <c r="D577" s="323"/>
      <c r="E577" s="323"/>
      <c r="F577" s="323"/>
      <c r="G577" s="8" t="e">
        <f t="shared" si="48"/>
        <v>#DIV/0!</v>
      </c>
      <c r="H577" s="8" t="e">
        <f t="shared" si="49"/>
        <v>#DIV/0!</v>
      </c>
    </row>
    <row r="578" spans="1:8" ht="15">
      <c r="A578" s="320">
        <v>3294</v>
      </c>
      <c r="B578" s="371" t="s">
        <v>113</v>
      </c>
      <c r="C578" s="400">
        <v>0</v>
      </c>
      <c r="D578" s="323"/>
      <c r="E578" s="323"/>
      <c r="F578" s="323"/>
      <c r="G578" s="8" t="e">
        <f t="shared" si="48"/>
        <v>#DIV/0!</v>
      </c>
      <c r="H578" s="8" t="e">
        <f t="shared" si="49"/>
        <v>#DIV/0!</v>
      </c>
    </row>
    <row r="579" spans="1:8" ht="15">
      <c r="A579" s="320">
        <v>3295</v>
      </c>
      <c r="B579" s="371" t="s">
        <v>85</v>
      </c>
      <c r="C579" s="400">
        <v>0</v>
      </c>
      <c r="D579" s="323"/>
      <c r="E579" s="323"/>
      <c r="F579" s="323"/>
      <c r="G579" s="8" t="e">
        <f t="shared" si="48"/>
        <v>#DIV/0!</v>
      </c>
      <c r="H579" s="8" t="e">
        <f t="shared" si="49"/>
        <v>#DIV/0!</v>
      </c>
    </row>
    <row r="580" spans="1:8" ht="15">
      <c r="A580" s="320">
        <v>3299</v>
      </c>
      <c r="B580" s="371" t="s">
        <v>17</v>
      </c>
      <c r="C580" s="400">
        <v>0</v>
      </c>
      <c r="D580" s="323">
        <v>0</v>
      </c>
      <c r="E580" s="323"/>
      <c r="F580" s="323"/>
      <c r="G580" s="8" t="e">
        <f t="shared" si="48"/>
        <v>#DIV/0!</v>
      </c>
      <c r="H580" s="8" t="e">
        <f t="shared" si="49"/>
        <v>#DIV/0!</v>
      </c>
    </row>
    <row r="581" spans="1:8" ht="15">
      <c r="A581" s="422">
        <v>34</v>
      </c>
      <c r="B581" s="423" t="s">
        <v>18</v>
      </c>
      <c r="C581" s="435">
        <f>SUM(C582)</f>
        <v>0</v>
      </c>
      <c r="D581" s="435">
        <f>SUM(D582)</f>
        <v>0</v>
      </c>
      <c r="E581" s="435">
        <f>SUM(E582)</f>
        <v>0</v>
      </c>
      <c r="F581" s="435">
        <f>SUM(F582)</f>
        <v>0</v>
      </c>
      <c r="G581" s="102" t="e">
        <f t="shared" si="48"/>
        <v>#DIV/0!</v>
      </c>
      <c r="H581" s="102" t="e">
        <f t="shared" si="49"/>
        <v>#DIV/0!</v>
      </c>
    </row>
    <row r="582" spans="1:8" ht="15">
      <c r="A582" s="376">
        <v>343</v>
      </c>
      <c r="B582" s="377" t="s">
        <v>19</v>
      </c>
      <c r="C582" s="432">
        <f>SUM(C583,C584)</f>
        <v>0</v>
      </c>
      <c r="D582" s="432">
        <f>SUM(D583,D584)</f>
        <v>0</v>
      </c>
      <c r="E582" s="432">
        <f>SUM(E583,E584)</f>
        <v>0</v>
      </c>
      <c r="F582" s="432">
        <f>SUM(F583,F584)</f>
        <v>0</v>
      </c>
      <c r="G582" s="361" t="e">
        <f t="shared" si="48"/>
        <v>#DIV/0!</v>
      </c>
      <c r="H582" s="361" t="e">
        <f t="shared" si="49"/>
        <v>#DIV/0!</v>
      </c>
    </row>
    <row r="583" spans="1:8" ht="15">
      <c r="A583" s="320">
        <v>3431</v>
      </c>
      <c r="B583" s="371" t="s">
        <v>88</v>
      </c>
      <c r="C583" s="400">
        <v>0</v>
      </c>
      <c r="D583" s="323"/>
      <c r="E583" s="323"/>
      <c r="F583" s="323"/>
      <c r="G583" s="8" t="e">
        <f t="shared" si="48"/>
        <v>#DIV/0!</v>
      </c>
      <c r="H583" s="8" t="e">
        <f t="shared" si="49"/>
        <v>#DIV/0!</v>
      </c>
    </row>
    <row r="584" spans="1:8" ht="15">
      <c r="A584" s="320">
        <v>3433</v>
      </c>
      <c r="B584" s="371" t="s">
        <v>120</v>
      </c>
      <c r="C584" s="400"/>
      <c r="D584" s="323"/>
      <c r="E584" s="323"/>
      <c r="F584" s="323"/>
      <c r="G584" s="8" t="e">
        <f t="shared" si="48"/>
        <v>#DIV/0!</v>
      </c>
      <c r="H584" s="8" t="e">
        <f t="shared" si="49"/>
        <v>#DIV/0!</v>
      </c>
    </row>
    <row r="585" spans="1:8" ht="15">
      <c r="A585" s="422">
        <v>42</v>
      </c>
      <c r="B585" s="423" t="s">
        <v>136</v>
      </c>
      <c r="C585" s="435">
        <f>SUM(C586)</f>
        <v>0</v>
      </c>
      <c r="D585" s="435">
        <f aca="true" t="shared" si="50" ref="D585:F586">SUM(D586)</f>
        <v>0</v>
      </c>
      <c r="E585" s="435">
        <f t="shared" si="50"/>
        <v>0</v>
      </c>
      <c r="F585" s="435">
        <f t="shared" si="50"/>
        <v>0</v>
      </c>
      <c r="G585" s="102" t="e">
        <f t="shared" si="48"/>
        <v>#DIV/0!</v>
      </c>
      <c r="H585" s="102" t="e">
        <f t="shared" si="49"/>
        <v>#DIV/0!</v>
      </c>
    </row>
    <row r="586" spans="1:8" ht="15">
      <c r="A586" s="376">
        <v>424</v>
      </c>
      <c r="B586" s="377" t="s">
        <v>137</v>
      </c>
      <c r="C586" s="432">
        <f>SUM(C587)</f>
        <v>0</v>
      </c>
      <c r="D586" s="432">
        <f t="shared" si="50"/>
        <v>0</v>
      </c>
      <c r="E586" s="432">
        <f t="shared" si="50"/>
        <v>0</v>
      </c>
      <c r="F586" s="432">
        <f t="shared" si="50"/>
        <v>0</v>
      </c>
      <c r="G586" s="361" t="e">
        <f t="shared" si="48"/>
        <v>#DIV/0!</v>
      </c>
      <c r="H586" s="361" t="e">
        <f t="shared" si="49"/>
        <v>#DIV/0!</v>
      </c>
    </row>
    <row r="587" spans="1:8" ht="15">
      <c r="A587" s="320">
        <v>4241</v>
      </c>
      <c r="B587" s="371" t="s">
        <v>137</v>
      </c>
      <c r="C587" s="400"/>
      <c r="D587" s="323"/>
      <c r="E587" s="323"/>
      <c r="F587" s="323"/>
      <c r="G587" s="8" t="e">
        <f t="shared" si="48"/>
        <v>#DIV/0!</v>
      </c>
      <c r="H587" s="8" t="e">
        <f t="shared" si="49"/>
        <v>#DIV/0!</v>
      </c>
    </row>
    <row r="588" spans="1:8" ht="15">
      <c r="A588" s="507" t="s">
        <v>5</v>
      </c>
      <c r="B588" s="507"/>
      <c r="C588" s="254">
        <f>SUM(C543,C553,C581,C585)</f>
        <v>60138.2</v>
      </c>
      <c r="D588" s="254">
        <f>SUM(D543,D553,D581,D585)</f>
        <v>73950.83</v>
      </c>
      <c r="E588" s="254">
        <f>SUM(E543,E553,E581,E585)</f>
        <v>73950.83</v>
      </c>
      <c r="F588" s="254">
        <f>SUM(F543,F553,F581,F585)</f>
        <v>68700.22</v>
      </c>
      <c r="G588" s="102">
        <f t="shared" si="48"/>
        <v>114.23724022335222</v>
      </c>
      <c r="H588" s="102">
        <f t="shared" si="49"/>
        <v>92.89986332810598</v>
      </c>
    </row>
    <row r="589" spans="1:8" ht="19.5">
      <c r="A589" s="43"/>
      <c r="B589" s="43"/>
      <c r="C589" s="43"/>
      <c r="D589" s="43"/>
      <c r="E589" s="43"/>
      <c r="F589" s="43"/>
      <c r="G589" s="43"/>
      <c r="H589" s="43"/>
    </row>
    <row r="590" spans="1:8" ht="19.5">
      <c r="A590" s="111" t="s">
        <v>286</v>
      </c>
      <c r="B590" s="43"/>
      <c r="C590" s="43"/>
      <c r="D590" s="43"/>
      <c r="E590" s="43"/>
      <c r="F590" s="43"/>
      <c r="G590" s="43"/>
      <c r="H590" s="43"/>
    </row>
    <row r="591" spans="1:8" ht="15" customHeight="1">
      <c r="A591" s="502" t="s">
        <v>59</v>
      </c>
      <c r="B591" s="503" t="s">
        <v>2</v>
      </c>
      <c r="C591" s="503" t="s">
        <v>241</v>
      </c>
      <c r="D591" s="499" t="s">
        <v>243</v>
      </c>
      <c r="E591" s="499" t="s">
        <v>224</v>
      </c>
      <c r="F591" s="499" t="s">
        <v>242</v>
      </c>
      <c r="G591" s="499" t="s">
        <v>56</v>
      </c>
      <c r="H591" s="499" t="s">
        <v>56</v>
      </c>
    </row>
    <row r="592" spans="1:8" ht="30" customHeight="1">
      <c r="A592" s="502"/>
      <c r="B592" s="503"/>
      <c r="C592" s="503"/>
      <c r="D592" s="499"/>
      <c r="E592" s="499"/>
      <c r="F592" s="499"/>
      <c r="G592" s="499"/>
      <c r="H592" s="499"/>
    </row>
    <row r="593" spans="1:8" ht="15">
      <c r="A593" s="494">
        <v>1</v>
      </c>
      <c r="B593" s="494"/>
      <c r="C593" s="49">
        <v>2</v>
      </c>
      <c r="D593" s="50">
        <v>3</v>
      </c>
      <c r="E593" s="50">
        <v>4</v>
      </c>
      <c r="F593" s="50">
        <v>5</v>
      </c>
      <c r="G593" s="50" t="s">
        <v>57</v>
      </c>
      <c r="H593" s="50" t="s">
        <v>58</v>
      </c>
    </row>
    <row r="594" spans="1:8" ht="15">
      <c r="A594" s="428">
        <v>31</v>
      </c>
      <c r="B594" s="429" t="s">
        <v>6</v>
      </c>
      <c r="C594" s="460">
        <f>SUM(C595)</f>
        <v>3591.77</v>
      </c>
      <c r="D594" s="459">
        <f>SUM(D595)</f>
        <v>1571.26</v>
      </c>
      <c r="E594" s="459">
        <f>SUM(E595)</f>
        <v>1571.26</v>
      </c>
      <c r="F594" s="459">
        <f>SUM(F595)</f>
        <v>1571.26</v>
      </c>
      <c r="G594" s="102">
        <f>F594/C594*100</f>
        <v>43.74611960119941</v>
      </c>
      <c r="H594" s="102">
        <f>F594/E594*100</f>
        <v>100</v>
      </c>
    </row>
    <row r="595" spans="1:8" ht="15">
      <c r="A595" s="406">
        <v>311</v>
      </c>
      <c r="B595" s="407" t="s">
        <v>7</v>
      </c>
      <c r="C595" s="413">
        <f>SUM(C596:C596)</f>
        <v>3591.77</v>
      </c>
      <c r="D595" s="413">
        <v>1571.26</v>
      </c>
      <c r="E595" s="413">
        <v>1571.26</v>
      </c>
      <c r="F595" s="413">
        <f>SUM(F596:F596)</f>
        <v>1571.26</v>
      </c>
      <c r="G595" s="361">
        <f>F595/C595*100</f>
        <v>43.74611960119941</v>
      </c>
      <c r="H595" s="361">
        <f>F595/E595*100</f>
        <v>100</v>
      </c>
    </row>
    <row r="596" spans="1:8" ht="15">
      <c r="A596" s="409">
        <v>3111</v>
      </c>
      <c r="B596" s="371" t="s">
        <v>60</v>
      </c>
      <c r="C596" s="358">
        <v>3591.77</v>
      </c>
      <c r="D596" s="358"/>
      <c r="E596" s="358"/>
      <c r="F596" s="358">
        <v>1571.26</v>
      </c>
      <c r="G596" s="8">
        <f>F596/C596*100</f>
        <v>43.74611960119941</v>
      </c>
      <c r="H596" s="8" t="e">
        <f>F596/E596*100</f>
        <v>#DIV/0!</v>
      </c>
    </row>
    <row r="597" spans="1:8" ht="15">
      <c r="A597" s="337">
        <v>32</v>
      </c>
      <c r="B597" s="338" t="s">
        <v>10</v>
      </c>
      <c r="C597" s="254">
        <f>SUM(C598)</f>
        <v>0</v>
      </c>
      <c r="D597" s="254">
        <f>SUM(D598)</f>
        <v>0</v>
      </c>
      <c r="E597" s="254">
        <f>SUM(E598)</f>
        <v>0</v>
      </c>
      <c r="F597" s="254">
        <f>SUM(F598)</f>
        <v>0</v>
      </c>
      <c r="G597" s="102" t="e">
        <f>F597/C597*100</f>
        <v>#DIV/0!</v>
      </c>
      <c r="H597" s="102" t="e">
        <f>F597/E597*100</f>
        <v>#DIV/0!</v>
      </c>
    </row>
    <row r="598" spans="1:8" ht="15">
      <c r="A598" s="376">
        <v>322</v>
      </c>
      <c r="B598" s="377" t="s">
        <v>13</v>
      </c>
      <c r="C598" s="432">
        <f>SUM(C599:C604)</f>
        <v>0</v>
      </c>
      <c r="D598" s="432">
        <f>SUM(D599:D604)</f>
        <v>0</v>
      </c>
      <c r="E598" s="432">
        <f>SUM(E599:E604)</f>
        <v>0</v>
      </c>
      <c r="F598" s="432">
        <f>SUM(F599:F604)</f>
        <v>0</v>
      </c>
      <c r="G598" s="361" t="e">
        <f aca="true" t="shared" si="51" ref="G598:G604">F598/C598*100</f>
        <v>#DIV/0!</v>
      </c>
      <c r="H598" s="361" t="e">
        <f aca="true" t="shared" si="52" ref="H598:H604">F598/E598*100</f>
        <v>#DIV/0!</v>
      </c>
    </row>
    <row r="599" spans="1:8" ht="15">
      <c r="A599" s="320">
        <v>3221</v>
      </c>
      <c r="B599" s="371" t="s">
        <v>14</v>
      </c>
      <c r="C599" s="400">
        <v>0</v>
      </c>
      <c r="D599" s="323"/>
      <c r="E599" s="323"/>
      <c r="F599" s="323"/>
      <c r="G599" s="8" t="e">
        <f t="shared" si="51"/>
        <v>#DIV/0!</v>
      </c>
      <c r="H599" s="8" t="e">
        <f t="shared" si="52"/>
        <v>#DIV/0!</v>
      </c>
    </row>
    <row r="600" spans="1:8" ht="15">
      <c r="A600" s="320">
        <v>3222</v>
      </c>
      <c r="B600" s="371" t="s">
        <v>135</v>
      </c>
      <c r="C600" s="400">
        <v>0</v>
      </c>
      <c r="D600" s="323"/>
      <c r="E600" s="323"/>
      <c r="F600" s="323"/>
      <c r="G600" s="8" t="e">
        <f t="shared" si="51"/>
        <v>#DIV/0!</v>
      </c>
      <c r="H600" s="8" t="e">
        <f t="shared" si="52"/>
        <v>#DIV/0!</v>
      </c>
    </row>
    <row r="601" spans="1:8" ht="15">
      <c r="A601" s="320">
        <v>3223</v>
      </c>
      <c r="B601" s="371" t="s">
        <v>68</v>
      </c>
      <c r="C601" s="400">
        <v>0</v>
      </c>
      <c r="D601" s="323"/>
      <c r="E601" s="323"/>
      <c r="F601" s="323"/>
      <c r="G601" s="8" t="e">
        <f t="shared" si="51"/>
        <v>#DIV/0!</v>
      </c>
      <c r="H601" s="8" t="e">
        <f t="shared" si="52"/>
        <v>#DIV/0!</v>
      </c>
    </row>
    <row r="602" spans="1:8" ht="30">
      <c r="A602" s="320">
        <v>3224</v>
      </c>
      <c r="B602" s="371" t="s">
        <v>131</v>
      </c>
      <c r="C602" s="400">
        <v>0</v>
      </c>
      <c r="D602" s="323"/>
      <c r="E602" s="323"/>
      <c r="F602" s="323"/>
      <c r="G602" s="8" t="e">
        <f t="shared" si="51"/>
        <v>#DIV/0!</v>
      </c>
      <c r="H602" s="8" t="e">
        <f t="shared" si="52"/>
        <v>#DIV/0!</v>
      </c>
    </row>
    <row r="603" spans="1:8" ht="15">
      <c r="A603" s="320">
        <v>3225</v>
      </c>
      <c r="B603" s="371" t="s">
        <v>132</v>
      </c>
      <c r="C603" s="400">
        <v>0</v>
      </c>
      <c r="D603" s="323"/>
      <c r="E603" s="323"/>
      <c r="F603" s="323"/>
      <c r="G603" s="8" t="e">
        <f t="shared" si="51"/>
        <v>#DIV/0!</v>
      </c>
      <c r="H603" s="8" t="e">
        <f t="shared" si="52"/>
        <v>#DIV/0!</v>
      </c>
    </row>
    <row r="604" spans="1:8" ht="15">
      <c r="A604" s="320">
        <v>3227</v>
      </c>
      <c r="B604" s="371" t="s">
        <v>109</v>
      </c>
      <c r="C604" s="400">
        <v>0</v>
      </c>
      <c r="D604" s="323"/>
      <c r="E604" s="323"/>
      <c r="F604" s="323"/>
      <c r="G604" s="8" t="e">
        <f t="shared" si="51"/>
        <v>#DIV/0!</v>
      </c>
      <c r="H604" s="8" t="e">
        <f t="shared" si="52"/>
        <v>#DIV/0!</v>
      </c>
    </row>
    <row r="605" spans="1:8" ht="15">
      <c r="A605" s="507" t="s">
        <v>5</v>
      </c>
      <c r="B605" s="507"/>
      <c r="C605" s="254">
        <f>SUM(C594,C597)</f>
        <v>3591.77</v>
      </c>
      <c r="D605" s="254">
        <f>SUM(D594,D597)</f>
        <v>1571.26</v>
      </c>
      <c r="E605" s="254">
        <f>SUM(E594,E597)</f>
        <v>1571.26</v>
      </c>
      <c r="F605" s="254">
        <f>SUM(F594,F597)</f>
        <v>1571.26</v>
      </c>
      <c r="G605" s="102">
        <f>F605/C605*100</f>
        <v>43.74611960119941</v>
      </c>
      <c r="H605" s="102">
        <f>F605/E605*100</f>
        <v>100</v>
      </c>
    </row>
    <row r="606" spans="1:8" ht="19.5">
      <c r="A606" s="43"/>
      <c r="B606" s="43"/>
      <c r="C606" s="43"/>
      <c r="D606" s="43"/>
      <c r="E606" s="43"/>
      <c r="F606" s="43"/>
      <c r="G606" s="43"/>
      <c r="H606" s="43"/>
    </row>
    <row r="607" spans="1:8" ht="19.5">
      <c r="A607" s="43"/>
      <c r="B607" s="43"/>
      <c r="C607" s="43"/>
      <c r="D607" s="43"/>
      <c r="E607" s="43"/>
      <c r="F607" s="43"/>
      <c r="G607" s="43"/>
      <c r="H607" s="43"/>
    </row>
    <row r="608" spans="1:8" ht="19.5">
      <c r="A608" s="111" t="s">
        <v>287</v>
      </c>
      <c r="B608" s="112"/>
      <c r="C608" s="114"/>
      <c r="D608" s="114"/>
      <c r="E608" s="43"/>
      <c r="F608" s="43"/>
      <c r="G608" s="43"/>
      <c r="H608" s="43"/>
    </row>
    <row r="609" spans="1:8" ht="15" customHeight="1">
      <c r="A609" s="502" t="s">
        <v>59</v>
      </c>
      <c r="B609" s="503" t="s">
        <v>2</v>
      </c>
      <c r="C609" s="503" t="s">
        <v>241</v>
      </c>
      <c r="D609" s="499" t="s">
        <v>243</v>
      </c>
      <c r="E609" s="499" t="s">
        <v>224</v>
      </c>
      <c r="F609" s="499" t="s">
        <v>242</v>
      </c>
      <c r="G609" s="499" t="s">
        <v>56</v>
      </c>
      <c r="H609" s="499" t="s">
        <v>56</v>
      </c>
    </row>
    <row r="610" spans="1:8" ht="30.75" customHeight="1">
      <c r="A610" s="502"/>
      <c r="B610" s="503"/>
      <c r="C610" s="503"/>
      <c r="D610" s="499"/>
      <c r="E610" s="499"/>
      <c r="F610" s="499"/>
      <c r="G610" s="499"/>
      <c r="H610" s="499"/>
    </row>
    <row r="611" spans="1:8" ht="15">
      <c r="A611" s="494">
        <v>1</v>
      </c>
      <c r="B611" s="494"/>
      <c r="C611" s="49">
        <v>2</v>
      </c>
      <c r="D611" s="50">
        <v>3</v>
      </c>
      <c r="E611" s="50">
        <v>4</v>
      </c>
      <c r="F611" s="50">
        <v>5</v>
      </c>
      <c r="G611" s="50" t="s">
        <v>57</v>
      </c>
      <c r="H611" s="50" t="s">
        <v>58</v>
      </c>
    </row>
    <row r="612" spans="1:8" ht="15">
      <c r="A612" s="428">
        <v>31</v>
      </c>
      <c r="B612" s="429" t="s">
        <v>6</v>
      </c>
      <c r="C612" s="459">
        <f>SUM(C613,C617,C619)</f>
        <v>47979.29</v>
      </c>
      <c r="D612" s="459">
        <f>SUM(D613,D617,D619)</f>
        <v>63149.119999999995</v>
      </c>
      <c r="E612" s="459">
        <f>SUM(E613,E617,E619)</f>
        <v>63149.119999999995</v>
      </c>
      <c r="F612" s="459">
        <f>SUM(F613,F617,F619)</f>
        <v>67233.45</v>
      </c>
      <c r="G612" s="102">
        <f>F612/C612*100</f>
        <v>140.13014782002818</v>
      </c>
      <c r="H612" s="102">
        <f>F612/E612*100</f>
        <v>106.46775442001409</v>
      </c>
    </row>
    <row r="613" spans="1:8" ht="15">
      <c r="A613" s="406">
        <v>311</v>
      </c>
      <c r="B613" s="407" t="s">
        <v>7</v>
      </c>
      <c r="C613" s="413">
        <f>SUM(C614:C616)</f>
        <v>32027.22</v>
      </c>
      <c r="D613" s="413">
        <v>47419.75</v>
      </c>
      <c r="E613" s="413">
        <v>47419.75</v>
      </c>
      <c r="F613" s="413">
        <f>SUM(F614:F616)</f>
        <v>50507.28</v>
      </c>
      <c r="G613" s="361">
        <f>F613/C613*100</f>
        <v>157.7011054971365</v>
      </c>
      <c r="H613" s="361">
        <f>F613/E613*100</f>
        <v>106.51106342821292</v>
      </c>
    </row>
    <row r="614" spans="1:8" ht="15">
      <c r="A614" s="409">
        <v>3111</v>
      </c>
      <c r="B614" s="371" t="s">
        <v>60</v>
      </c>
      <c r="C614" s="358">
        <v>32027.22</v>
      </c>
      <c r="D614" s="358"/>
      <c r="E614" s="358"/>
      <c r="F614" s="358">
        <v>50507.28</v>
      </c>
      <c r="G614" s="8">
        <f>F614/C614*100</f>
        <v>157.7011054971365</v>
      </c>
      <c r="H614" s="8" t="e">
        <f>F614/E614*100</f>
        <v>#DIV/0!</v>
      </c>
    </row>
    <row r="615" spans="1:8" ht="15">
      <c r="A615" s="409">
        <v>3113</v>
      </c>
      <c r="B615" s="371" t="s">
        <v>158</v>
      </c>
      <c r="C615" s="358"/>
      <c r="D615" s="358"/>
      <c r="E615" s="358"/>
      <c r="F615" s="358"/>
      <c r="G615" s="8" t="e">
        <f>F615/C615*100</f>
        <v>#DIV/0!</v>
      </c>
      <c r="H615" s="8" t="e">
        <f>F615/E615*100</f>
        <v>#DIV/0!</v>
      </c>
    </row>
    <row r="616" spans="1:8" ht="15">
      <c r="A616" s="409">
        <v>3114</v>
      </c>
      <c r="B616" s="371" t="s">
        <v>159</v>
      </c>
      <c r="C616" s="358"/>
      <c r="D616" s="358"/>
      <c r="E616" s="358"/>
      <c r="F616" s="358"/>
      <c r="G616" s="8" t="e">
        <f>F616/C616*100</f>
        <v>#DIV/0!</v>
      </c>
      <c r="H616" s="8" t="e">
        <f>F616/E616*100</f>
        <v>#DIV/0!</v>
      </c>
    </row>
    <row r="617" spans="1:8" ht="15">
      <c r="A617" s="406">
        <v>312</v>
      </c>
      <c r="B617" s="407" t="s">
        <v>8</v>
      </c>
      <c r="C617" s="413">
        <f>SUM(C618)</f>
        <v>4667.9</v>
      </c>
      <c r="D617" s="413">
        <v>3107.88</v>
      </c>
      <c r="E617" s="413">
        <v>3107.88</v>
      </c>
      <c r="F617" s="413">
        <f>SUM(F618)</f>
        <v>3828.3</v>
      </c>
      <c r="G617" s="361">
        <f aca="true" t="shared" si="53" ref="G617:G625">F617/C617*100</f>
        <v>82.01332504980827</v>
      </c>
      <c r="H617" s="361">
        <f aca="true" t="shared" si="54" ref="H617:H625">F617/E617*100</f>
        <v>123.18043167689872</v>
      </c>
    </row>
    <row r="618" spans="1:8" ht="15">
      <c r="A618" s="409" t="s">
        <v>71</v>
      </c>
      <c r="B618" s="410" t="s">
        <v>8</v>
      </c>
      <c r="C618" s="358">
        <v>4667.9</v>
      </c>
      <c r="D618" s="358"/>
      <c r="E618" s="358"/>
      <c r="F618" s="358">
        <v>3828.3</v>
      </c>
      <c r="G618" s="8">
        <f t="shared" si="53"/>
        <v>82.01332504980827</v>
      </c>
      <c r="H618" s="8" t="e">
        <f t="shared" si="54"/>
        <v>#DIV/0!</v>
      </c>
    </row>
    <row r="619" spans="1:8" ht="15">
      <c r="A619" s="406">
        <v>313</v>
      </c>
      <c r="B619" s="407" t="s">
        <v>9</v>
      </c>
      <c r="C619" s="413">
        <f>SUM(C620:C621)</f>
        <v>11284.17</v>
      </c>
      <c r="D619" s="413">
        <v>12621.49</v>
      </c>
      <c r="E619" s="413">
        <v>12621.49</v>
      </c>
      <c r="F619" s="413">
        <f>SUM(F620:F621)</f>
        <v>12897.87</v>
      </c>
      <c r="G619" s="361">
        <f t="shared" si="53"/>
        <v>114.30056441900469</v>
      </c>
      <c r="H619" s="361">
        <f t="shared" si="54"/>
        <v>102.18975731074542</v>
      </c>
    </row>
    <row r="620" spans="1:8" ht="15">
      <c r="A620" s="409">
        <v>3132</v>
      </c>
      <c r="B620" s="410" t="s">
        <v>61</v>
      </c>
      <c r="C620" s="358">
        <v>11284.17</v>
      </c>
      <c r="D620" s="358"/>
      <c r="E620" s="358"/>
      <c r="F620" s="358">
        <v>12897.87</v>
      </c>
      <c r="G620" s="8">
        <f t="shared" si="53"/>
        <v>114.30056441900469</v>
      </c>
      <c r="H620" s="8" t="e">
        <f t="shared" si="54"/>
        <v>#DIV/0!</v>
      </c>
    </row>
    <row r="621" spans="1:8" ht="30">
      <c r="A621" s="409">
        <v>3133</v>
      </c>
      <c r="B621" s="410" t="s">
        <v>62</v>
      </c>
      <c r="C621" s="358"/>
      <c r="D621" s="358"/>
      <c r="E621" s="358"/>
      <c r="F621" s="358"/>
      <c r="G621" s="8" t="e">
        <f t="shared" si="53"/>
        <v>#DIV/0!</v>
      </c>
      <c r="H621" s="8" t="e">
        <f t="shared" si="54"/>
        <v>#DIV/0!</v>
      </c>
    </row>
    <row r="622" spans="1:8" ht="15">
      <c r="A622" s="337">
        <v>32</v>
      </c>
      <c r="B622" s="338" t="s">
        <v>10</v>
      </c>
      <c r="C622" s="254">
        <f>SUM(C623,C628,C635,C644)</f>
        <v>2660.2</v>
      </c>
      <c r="D622" s="254">
        <f>SUM(D623,D628,D635,D644)</f>
        <v>3377.08</v>
      </c>
      <c r="E622" s="254">
        <f>SUM(E623,E628,E635,E644)</f>
        <v>3377.08</v>
      </c>
      <c r="F622" s="254">
        <f>SUM(F623,F628,F635,F644)</f>
        <v>3500.7</v>
      </c>
      <c r="G622" s="102">
        <f t="shared" si="53"/>
        <v>131.59536876926546</v>
      </c>
      <c r="H622" s="102">
        <f t="shared" si="54"/>
        <v>103.66055882596798</v>
      </c>
    </row>
    <row r="623" spans="1:8" ht="15">
      <c r="A623" s="369">
        <v>321</v>
      </c>
      <c r="B623" s="370" t="s">
        <v>11</v>
      </c>
      <c r="C623" s="431">
        <f>SUM(C624:C627)</f>
        <v>2660.2</v>
      </c>
      <c r="D623" s="431">
        <v>3377.08</v>
      </c>
      <c r="E623" s="431">
        <v>3377.08</v>
      </c>
      <c r="F623" s="431">
        <f>SUM(F624:F627)</f>
        <v>3500.7</v>
      </c>
      <c r="G623" s="361">
        <f t="shared" si="53"/>
        <v>131.59536876926546</v>
      </c>
      <c r="H623" s="361">
        <f t="shared" si="54"/>
        <v>103.66055882596798</v>
      </c>
    </row>
    <row r="624" spans="1:8" ht="15">
      <c r="A624" s="320" t="s">
        <v>63</v>
      </c>
      <c r="B624" s="371" t="s">
        <v>64</v>
      </c>
      <c r="C624" s="400">
        <v>0</v>
      </c>
      <c r="D624" s="323"/>
      <c r="E624" s="323"/>
      <c r="F624" s="323"/>
      <c r="G624" s="8" t="e">
        <f t="shared" si="53"/>
        <v>#DIV/0!</v>
      </c>
      <c r="H624" s="8" t="e">
        <f t="shared" si="54"/>
        <v>#DIV/0!</v>
      </c>
    </row>
    <row r="625" spans="1:8" ht="30">
      <c r="A625" s="320">
        <v>3212</v>
      </c>
      <c r="B625" s="410" t="s">
        <v>12</v>
      </c>
      <c r="C625" s="400">
        <v>2660.2</v>
      </c>
      <c r="D625" s="323"/>
      <c r="E625" s="323"/>
      <c r="F625" s="323">
        <v>3500.7</v>
      </c>
      <c r="G625" s="8">
        <f t="shared" si="53"/>
        <v>131.59536876926546</v>
      </c>
      <c r="H625" s="8" t="e">
        <f t="shared" si="54"/>
        <v>#DIV/0!</v>
      </c>
    </row>
    <row r="626" spans="1:8" ht="15">
      <c r="A626" s="320">
        <v>3213</v>
      </c>
      <c r="B626" s="371" t="s">
        <v>105</v>
      </c>
      <c r="C626" s="400"/>
      <c r="D626" s="323"/>
      <c r="E626" s="323"/>
      <c r="F626" s="323"/>
      <c r="G626" s="8" t="e">
        <f aca="true" t="shared" si="55" ref="G626:G644">F626/C626*100</f>
        <v>#DIV/0!</v>
      </c>
      <c r="H626" s="8" t="e">
        <f aca="true" t="shared" si="56" ref="H626:H642">F626/E626*100</f>
        <v>#DIV/0!</v>
      </c>
    </row>
    <row r="627" spans="1:8" ht="15">
      <c r="A627" s="320">
        <v>3214</v>
      </c>
      <c r="B627" s="371" t="s">
        <v>106</v>
      </c>
      <c r="C627" s="400">
        <v>0</v>
      </c>
      <c r="D627" s="323"/>
      <c r="E627" s="323"/>
      <c r="F627" s="323"/>
      <c r="G627" s="8" t="e">
        <f t="shared" si="55"/>
        <v>#DIV/0!</v>
      </c>
      <c r="H627" s="8" t="e">
        <f t="shared" si="56"/>
        <v>#DIV/0!</v>
      </c>
    </row>
    <row r="628" spans="1:8" ht="15">
      <c r="A628" s="376">
        <v>322</v>
      </c>
      <c r="B628" s="377" t="s">
        <v>13</v>
      </c>
      <c r="C628" s="432">
        <f>SUM(C629:C634)</f>
        <v>0</v>
      </c>
      <c r="D628" s="432">
        <f>SUM(D629:D634)</f>
        <v>0</v>
      </c>
      <c r="E628" s="432">
        <f>SUM(E629:E634)</f>
        <v>0</v>
      </c>
      <c r="F628" s="432">
        <f>SUM(F629:F634)</f>
        <v>0</v>
      </c>
      <c r="G628" s="361" t="e">
        <f t="shared" si="55"/>
        <v>#DIV/0!</v>
      </c>
      <c r="H628" s="361" t="e">
        <f t="shared" si="56"/>
        <v>#DIV/0!</v>
      </c>
    </row>
    <row r="629" spans="1:8" ht="15">
      <c r="A629" s="320">
        <v>3221</v>
      </c>
      <c r="B629" s="371" t="s">
        <v>14</v>
      </c>
      <c r="C629" s="400">
        <v>0</v>
      </c>
      <c r="D629" s="323"/>
      <c r="E629" s="323"/>
      <c r="F629" s="323"/>
      <c r="G629" s="8" t="e">
        <f t="shared" si="55"/>
        <v>#DIV/0!</v>
      </c>
      <c r="H629" s="8" t="e">
        <f t="shared" si="56"/>
        <v>#DIV/0!</v>
      </c>
    </row>
    <row r="630" spans="1:8" ht="15">
      <c r="A630" s="320">
        <v>3222</v>
      </c>
      <c r="B630" s="371" t="s">
        <v>135</v>
      </c>
      <c r="C630" s="400">
        <v>0</v>
      </c>
      <c r="D630" s="323"/>
      <c r="E630" s="323"/>
      <c r="F630" s="323"/>
      <c r="G630" s="8" t="e">
        <f t="shared" si="55"/>
        <v>#DIV/0!</v>
      </c>
      <c r="H630" s="8" t="e">
        <f t="shared" si="56"/>
        <v>#DIV/0!</v>
      </c>
    </row>
    <row r="631" spans="1:8" ht="15">
      <c r="A631" s="320">
        <v>3223</v>
      </c>
      <c r="B631" s="371" t="s">
        <v>68</v>
      </c>
      <c r="C631" s="400">
        <v>0</v>
      </c>
      <c r="D631" s="323"/>
      <c r="E631" s="323"/>
      <c r="F631" s="323"/>
      <c r="G631" s="8" t="e">
        <f t="shared" si="55"/>
        <v>#DIV/0!</v>
      </c>
      <c r="H631" s="8" t="e">
        <f t="shared" si="56"/>
        <v>#DIV/0!</v>
      </c>
    </row>
    <row r="632" spans="1:8" ht="30">
      <c r="A632" s="320">
        <v>3224</v>
      </c>
      <c r="B632" s="371" t="s">
        <v>131</v>
      </c>
      <c r="C632" s="400">
        <v>0</v>
      </c>
      <c r="D632" s="323"/>
      <c r="E632" s="323"/>
      <c r="F632" s="323"/>
      <c r="G632" s="8" t="e">
        <f t="shared" si="55"/>
        <v>#DIV/0!</v>
      </c>
      <c r="H632" s="8" t="e">
        <f t="shared" si="56"/>
        <v>#DIV/0!</v>
      </c>
    </row>
    <row r="633" spans="1:8" ht="15">
      <c r="A633" s="320">
        <v>3225</v>
      </c>
      <c r="B633" s="371" t="s">
        <v>132</v>
      </c>
      <c r="C633" s="400">
        <v>0</v>
      </c>
      <c r="D633" s="323"/>
      <c r="E633" s="323"/>
      <c r="F633" s="323"/>
      <c r="G633" s="8" t="e">
        <f t="shared" si="55"/>
        <v>#DIV/0!</v>
      </c>
      <c r="H633" s="8" t="e">
        <f t="shared" si="56"/>
        <v>#DIV/0!</v>
      </c>
    </row>
    <row r="634" spans="1:8" ht="15">
      <c r="A634" s="320">
        <v>3227</v>
      </c>
      <c r="B634" s="371" t="s">
        <v>109</v>
      </c>
      <c r="C634" s="400">
        <v>0</v>
      </c>
      <c r="D634" s="323"/>
      <c r="E634" s="323"/>
      <c r="F634" s="323"/>
      <c r="G634" s="8" t="e">
        <f t="shared" si="55"/>
        <v>#DIV/0!</v>
      </c>
      <c r="H634" s="8" t="e">
        <f t="shared" si="56"/>
        <v>#DIV/0!</v>
      </c>
    </row>
    <row r="635" spans="1:8" ht="15">
      <c r="A635" s="376">
        <v>323</v>
      </c>
      <c r="B635" s="377" t="s">
        <v>15</v>
      </c>
      <c r="C635" s="432">
        <f>SUM(C636:C643)</f>
        <v>0</v>
      </c>
      <c r="D635" s="432">
        <f>SUM(D636:D642)</f>
        <v>0</v>
      </c>
      <c r="E635" s="432">
        <f>SUM(E636:E642)</f>
        <v>0</v>
      </c>
      <c r="F635" s="432">
        <f>SUM(F636:F642)</f>
        <v>0</v>
      </c>
      <c r="G635" s="361" t="e">
        <f t="shared" si="55"/>
        <v>#DIV/0!</v>
      </c>
      <c r="H635" s="361" t="e">
        <f t="shared" si="56"/>
        <v>#DIV/0!</v>
      </c>
    </row>
    <row r="636" spans="1:8" ht="15">
      <c r="A636" s="320">
        <v>3231</v>
      </c>
      <c r="B636" s="371" t="s">
        <v>133</v>
      </c>
      <c r="C636" s="400">
        <v>0</v>
      </c>
      <c r="D636" s="323"/>
      <c r="E636" s="323"/>
      <c r="F636" s="323"/>
      <c r="G636" s="8" t="e">
        <f t="shared" si="55"/>
        <v>#DIV/0!</v>
      </c>
      <c r="H636" s="8" t="e">
        <f t="shared" si="56"/>
        <v>#DIV/0!</v>
      </c>
    </row>
    <row r="637" spans="1:8" ht="15">
      <c r="A637" s="320">
        <v>3232</v>
      </c>
      <c r="B637" s="371" t="s">
        <v>75</v>
      </c>
      <c r="C637" s="400">
        <v>0</v>
      </c>
      <c r="D637" s="323"/>
      <c r="E637" s="323"/>
      <c r="F637" s="323"/>
      <c r="G637" s="8" t="e">
        <f t="shared" si="55"/>
        <v>#DIV/0!</v>
      </c>
      <c r="H637" s="8" t="e">
        <f t="shared" si="56"/>
        <v>#DIV/0!</v>
      </c>
    </row>
    <row r="638" spans="1:8" ht="15">
      <c r="A638" s="320">
        <v>3234</v>
      </c>
      <c r="B638" s="371" t="s">
        <v>77</v>
      </c>
      <c r="C638" s="400">
        <v>0</v>
      </c>
      <c r="D638" s="323"/>
      <c r="E638" s="323"/>
      <c r="F638" s="323"/>
      <c r="G638" s="8" t="e">
        <f t="shared" si="55"/>
        <v>#DIV/0!</v>
      </c>
      <c r="H638" s="8" t="e">
        <f t="shared" si="56"/>
        <v>#DIV/0!</v>
      </c>
    </row>
    <row r="639" spans="1:8" ht="15">
      <c r="A639" s="320">
        <v>3235</v>
      </c>
      <c r="B639" s="371" t="s">
        <v>134</v>
      </c>
      <c r="C639" s="400">
        <v>0</v>
      </c>
      <c r="D639" s="323"/>
      <c r="E639" s="323"/>
      <c r="F639" s="323"/>
      <c r="G639" s="8" t="e">
        <f t="shared" si="55"/>
        <v>#DIV/0!</v>
      </c>
      <c r="H639" s="8" t="e">
        <f t="shared" si="56"/>
        <v>#DIV/0!</v>
      </c>
    </row>
    <row r="640" spans="1:8" ht="15">
      <c r="A640" s="320">
        <v>3236</v>
      </c>
      <c r="B640" s="371" t="s">
        <v>111</v>
      </c>
      <c r="C640" s="400">
        <v>0</v>
      </c>
      <c r="D640" s="323"/>
      <c r="E640" s="323"/>
      <c r="F640" s="323"/>
      <c r="G640" s="8" t="e">
        <f t="shared" si="55"/>
        <v>#DIV/0!</v>
      </c>
      <c r="H640" s="8" t="e">
        <f t="shared" si="56"/>
        <v>#DIV/0!</v>
      </c>
    </row>
    <row r="641" spans="1:8" ht="15">
      <c r="A641" s="320">
        <v>3237</v>
      </c>
      <c r="B641" s="371" t="s">
        <v>112</v>
      </c>
      <c r="C641" s="400">
        <v>0</v>
      </c>
      <c r="D641" s="323"/>
      <c r="E641" s="323"/>
      <c r="F641" s="323"/>
      <c r="G641" s="8" t="e">
        <f t="shared" si="55"/>
        <v>#DIV/0!</v>
      </c>
      <c r="H641" s="8" t="e">
        <f t="shared" si="56"/>
        <v>#DIV/0!</v>
      </c>
    </row>
    <row r="642" spans="1:8" ht="15">
      <c r="A642" s="320">
        <v>3238</v>
      </c>
      <c r="B642" s="371" t="s">
        <v>79</v>
      </c>
      <c r="C642" s="400">
        <v>0</v>
      </c>
      <c r="D642" s="323"/>
      <c r="E642" s="323"/>
      <c r="F642" s="323"/>
      <c r="G642" s="8" t="e">
        <f t="shared" si="55"/>
        <v>#DIV/0!</v>
      </c>
      <c r="H642" s="8" t="e">
        <f t="shared" si="56"/>
        <v>#DIV/0!</v>
      </c>
    </row>
    <row r="643" spans="1:8" ht="15">
      <c r="A643" s="409" t="s">
        <v>80</v>
      </c>
      <c r="B643" s="410" t="s">
        <v>16</v>
      </c>
      <c r="C643" s="400">
        <v>0</v>
      </c>
      <c r="D643" s="323"/>
      <c r="E643" s="323"/>
      <c r="F643" s="323"/>
      <c r="G643" s="8" t="e">
        <f t="shared" si="55"/>
        <v>#DIV/0!</v>
      </c>
      <c r="H643" s="8"/>
    </row>
    <row r="644" spans="1:8" ht="15">
      <c r="A644" s="376">
        <v>329</v>
      </c>
      <c r="B644" s="377" t="s">
        <v>17</v>
      </c>
      <c r="C644" s="432">
        <f>SUM(C645:C649)</f>
        <v>0</v>
      </c>
      <c r="D644" s="432">
        <f>SUM(D646:D649)</f>
        <v>0</v>
      </c>
      <c r="E644" s="432">
        <f>SUM(E646:E649)</f>
        <v>0</v>
      </c>
      <c r="F644" s="432">
        <f>SUM(F646:F649)</f>
        <v>0</v>
      </c>
      <c r="G644" s="361" t="e">
        <f t="shared" si="55"/>
        <v>#DIV/0!</v>
      </c>
      <c r="H644" s="361" t="e">
        <f>F644/E644*100</f>
        <v>#DIV/0!</v>
      </c>
    </row>
    <row r="645" spans="1:8" ht="15">
      <c r="A645" s="409">
        <v>3292</v>
      </c>
      <c r="B645" s="410" t="s">
        <v>157</v>
      </c>
      <c r="C645" s="433">
        <v>0</v>
      </c>
      <c r="D645" s="433"/>
      <c r="E645" s="433"/>
      <c r="F645" s="433"/>
      <c r="G645" s="8" t="e">
        <f aca="true" t="shared" si="57" ref="G645:G657">F645/C645*100</f>
        <v>#DIV/0!</v>
      </c>
      <c r="H645" s="8" t="e">
        <f aca="true" t="shared" si="58" ref="H645:H657">F645/E645*100</f>
        <v>#DIV/0!</v>
      </c>
    </row>
    <row r="646" spans="1:8" ht="15">
      <c r="A646" s="320">
        <v>3293</v>
      </c>
      <c r="B646" s="371" t="s">
        <v>84</v>
      </c>
      <c r="C646" s="400">
        <v>0</v>
      </c>
      <c r="D646" s="323"/>
      <c r="E646" s="323"/>
      <c r="F646" s="323"/>
      <c r="G646" s="8" t="e">
        <f t="shared" si="57"/>
        <v>#DIV/0!</v>
      </c>
      <c r="H646" s="8" t="e">
        <f t="shared" si="58"/>
        <v>#DIV/0!</v>
      </c>
    </row>
    <row r="647" spans="1:8" ht="15">
      <c r="A647" s="320">
        <v>3294</v>
      </c>
      <c r="B647" s="371" t="s">
        <v>113</v>
      </c>
      <c r="C647" s="400">
        <v>0</v>
      </c>
      <c r="D647" s="323"/>
      <c r="E647" s="323"/>
      <c r="F647" s="323"/>
      <c r="G647" s="8" t="e">
        <f t="shared" si="57"/>
        <v>#DIV/0!</v>
      </c>
      <c r="H647" s="8" t="e">
        <f t="shared" si="58"/>
        <v>#DIV/0!</v>
      </c>
    </row>
    <row r="648" spans="1:8" ht="15">
      <c r="A648" s="320">
        <v>3295</v>
      </c>
      <c r="B648" s="371" t="s">
        <v>85</v>
      </c>
      <c r="C648" s="400">
        <v>0</v>
      </c>
      <c r="D648" s="323"/>
      <c r="E648" s="323"/>
      <c r="F648" s="323"/>
      <c r="G648" s="8" t="e">
        <f t="shared" si="57"/>
        <v>#DIV/0!</v>
      </c>
      <c r="H648" s="8" t="e">
        <f t="shared" si="58"/>
        <v>#DIV/0!</v>
      </c>
    </row>
    <row r="649" spans="1:8" ht="15">
      <c r="A649" s="320">
        <v>3299</v>
      </c>
      <c r="B649" s="371" t="s">
        <v>17</v>
      </c>
      <c r="C649" s="400">
        <v>0</v>
      </c>
      <c r="D649" s="323"/>
      <c r="E649" s="323"/>
      <c r="F649" s="323"/>
      <c r="G649" s="8" t="e">
        <f t="shared" si="57"/>
        <v>#DIV/0!</v>
      </c>
      <c r="H649" s="8" t="e">
        <f t="shared" si="58"/>
        <v>#DIV/0!</v>
      </c>
    </row>
    <row r="650" spans="1:8" ht="15">
      <c r="A650" s="422">
        <v>34</v>
      </c>
      <c r="B650" s="423" t="s">
        <v>18</v>
      </c>
      <c r="C650" s="435">
        <f>SUM(C651)</f>
        <v>0</v>
      </c>
      <c r="D650" s="435">
        <f>SUM(D651)</f>
        <v>0</v>
      </c>
      <c r="E650" s="435">
        <f>SUM(E651)</f>
        <v>0</v>
      </c>
      <c r="F650" s="435">
        <f>SUM(F651)</f>
        <v>0</v>
      </c>
      <c r="G650" s="102" t="e">
        <f t="shared" si="57"/>
        <v>#DIV/0!</v>
      </c>
      <c r="H650" s="102" t="e">
        <f t="shared" si="58"/>
        <v>#DIV/0!</v>
      </c>
    </row>
    <row r="651" spans="1:8" ht="15">
      <c r="A651" s="376">
        <v>343</v>
      </c>
      <c r="B651" s="377" t="s">
        <v>19</v>
      </c>
      <c r="C651" s="432">
        <f>SUM(C652,C653)</f>
        <v>0</v>
      </c>
      <c r="D651" s="432">
        <f>SUM(D652,D653)</f>
        <v>0</v>
      </c>
      <c r="E651" s="432">
        <f>SUM(E652,E653)</f>
        <v>0</v>
      </c>
      <c r="F651" s="432">
        <f>SUM(F652,F653)</f>
        <v>0</v>
      </c>
      <c r="G651" s="361" t="e">
        <f t="shared" si="57"/>
        <v>#DIV/0!</v>
      </c>
      <c r="H651" s="361" t="e">
        <f t="shared" si="58"/>
        <v>#DIV/0!</v>
      </c>
    </row>
    <row r="652" spans="1:8" ht="15">
      <c r="A652" s="320">
        <v>3431</v>
      </c>
      <c r="B652" s="371" t="s">
        <v>88</v>
      </c>
      <c r="C652" s="400">
        <v>0</v>
      </c>
      <c r="D652" s="323"/>
      <c r="E652" s="323"/>
      <c r="F652" s="323"/>
      <c r="G652" s="8" t="e">
        <f t="shared" si="57"/>
        <v>#DIV/0!</v>
      </c>
      <c r="H652" s="8" t="e">
        <f t="shared" si="58"/>
        <v>#DIV/0!</v>
      </c>
    </row>
    <row r="653" spans="1:8" ht="15">
      <c r="A653" s="320">
        <v>3433</v>
      </c>
      <c r="B653" s="371" t="s">
        <v>120</v>
      </c>
      <c r="C653" s="400"/>
      <c r="D653" s="323"/>
      <c r="E653" s="323"/>
      <c r="F653" s="323"/>
      <c r="G653" s="8" t="e">
        <f t="shared" si="57"/>
        <v>#DIV/0!</v>
      </c>
      <c r="H653" s="8" t="e">
        <f t="shared" si="58"/>
        <v>#DIV/0!</v>
      </c>
    </row>
    <row r="654" spans="1:8" ht="15">
      <c r="A654" s="422">
        <v>42</v>
      </c>
      <c r="B654" s="423" t="s">
        <v>136</v>
      </c>
      <c r="C654" s="435">
        <f>SUM(C655)</f>
        <v>0</v>
      </c>
      <c r="D654" s="435">
        <f aca="true" t="shared" si="59" ref="D654:F655">SUM(D655)</f>
        <v>0</v>
      </c>
      <c r="E654" s="435">
        <f t="shared" si="59"/>
        <v>0</v>
      </c>
      <c r="F654" s="435">
        <f t="shared" si="59"/>
        <v>0</v>
      </c>
      <c r="G654" s="102" t="e">
        <f t="shared" si="57"/>
        <v>#DIV/0!</v>
      </c>
      <c r="H654" s="102" t="e">
        <f t="shared" si="58"/>
        <v>#DIV/0!</v>
      </c>
    </row>
    <row r="655" spans="1:8" ht="15">
      <c r="A655" s="376">
        <v>424</v>
      </c>
      <c r="B655" s="377" t="s">
        <v>137</v>
      </c>
      <c r="C655" s="432">
        <f>SUM(C656)</f>
        <v>0</v>
      </c>
      <c r="D655" s="432">
        <f t="shared" si="59"/>
        <v>0</v>
      </c>
      <c r="E655" s="432">
        <f t="shared" si="59"/>
        <v>0</v>
      </c>
      <c r="F655" s="432">
        <f t="shared" si="59"/>
        <v>0</v>
      </c>
      <c r="G655" s="361" t="e">
        <f t="shared" si="57"/>
        <v>#DIV/0!</v>
      </c>
      <c r="H655" s="361" t="e">
        <f t="shared" si="58"/>
        <v>#DIV/0!</v>
      </c>
    </row>
    <row r="656" spans="1:8" ht="15">
      <c r="A656" s="320">
        <v>4241</v>
      </c>
      <c r="B656" s="371" t="s">
        <v>137</v>
      </c>
      <c r="C656" s="400"/>
      <c r="D656" s="323"/>
      <c r="E656" s="323"/>
      <c r="F656" s="323"/>
      <c r="G656" s="8" t="e">
        <f t="shared" si="57"/>
        <v>#DIV/0!</v>
      </c>
      <c r="H656" s="8" t="e">
        <f t="shared" si="58"/>
        <v>#DIV/0!</v>
      </c>
    </row>
    <row r="657" spans="1:8" ht="15">
      <c r="A657" s="507" t="s">
        <v>5</v>
      </c>
      <c r="B657" s="507"/>
      <c r="C657" s="254">
        <f>SUM(C612,C622,C650,C654)</f>
        <v>50639.49</v>
      </c>
      <c r="D657" s="254">
        <f>SUM(D612,D622,D650,D654)</f>
        <v>66526.2</v>
      </c>
      <c r="E657" s="254">
        <f>SUM(E612,E622,E650,E654)</f>
        <v>66526.2</v>
      </c>
      <c r="F657" s="254">
        <f>SUM(F612,F622,F650,F654)</f>
        <v>70734.15</v>
      </c>
      <c r="G657" s="102">
        <f t="shared" si="57"/>
        <v>139.6817977432237</v>
      </c>
      <c r="H657" s="102">
        <f t="shared" si="58"/>
        <v>106.32525230661003</v>
      </c>
    </row>
    <row r="658" spans="1:8" ht="19.5">
      <c r="A658" s="43"/>
      <c r="B658" s="43"/>
      <c r="C658" s="43"/>
      <c r="D658" s="43"/>
      <c r="E658" s="43"/>
      <c r="F658" s="43"/>
      <c r="G658" s="43"/>
      <c r="H658" s="43"/>
    </row>
    <row r="659" spans="1:8" ht="38.25" customHeight="1">
      <c r="A659" s="525" t="s">
        <v>310</v>
      </c>
      <c r="B659" s="526"/>
      <c r="C659" s="254">
        <f>C657+C605+C588</f>
        <v>114369.45999999999</v>
      </c>
      <c r="D659" s="254">
        <f>D657+D605+D588</f>
        <v>142048.28999999998</v>
      </c>
      <c r="E659" s="254">
        <f>E657+E605+E588</f>
        <v>142048.28999999998</v>
      </c>
      <c r="F659" s="254">
        <f>F657+F605+F588</f>
        <v>141005.63</v>
      </c>
      <c r="G659" s="102">
        <f>F659/C659*100</f>
        <v>123.28958272601795</v>
      </c>
      <c r="H659" s="102">
        <f>F659/E659*100</f>
        <v>99.26598201217348</v>
      </c>
    </row>
    <row r="660" spans="1:8" ht="19.5">
      <c r="A660" s="43"/>
      <c r="B660" s="43"/>
      <c r="C660" s="43"/>
      <c r="D660" s="43"/>
      <c r="E660" s="43"/>
      <c r="F660" s="43"/>
      <c r="G660" s="43"/>
      <c r="H660" s="43"/>
    </row>
    <row r="661" spans="1:8" ht="19.5" customHeight="1">
      <c r="A661" s="517"/>
      <c r="B661" s="517"/>
      <c r="C661" s="517"/>
      <c r="D661" s="59"/>
      <c r="E661" s="43"/>
      <c r="F661" s="43"/>
      <c r="G661" s="43"/>
      <c r="H661" s="43"/>
    </row>
    <row r="662" spans="1:8" ht="19.5" customHeight="1">
      <c r="A662" s="513" t="s">
        <v>288</v>
      </c>
      <c r="B662" s="513"/>
      <c r="C662" s="513"/>
      <c r="D662" s="513"/>
      <c r="E662" s="43"/>
      <c r="F662" s="43"/>
      <c r="G662" s="43"/>
      <c r="H662" s="43"/>
    </row>
    <row r="663" spans="1:8" ht="19.5">
      <c r="A663" s="43"/>
      <c r="B663" s="43"/>
      <c r="C663" s="43"/>
      <c r="D663" s="43"/>
      <c r="E663" s="43"/>
      <c r="F663" s="43"/>
      <c r="G663" s="43"/>
      <c r="H663" s="43"/>
    </row>
    <row r="664" spans="1:8" ht="20.25" customHeight="1">
      <c r="A664" s="109" t="s">
        <v>296</v>
      </c>
      <c r="B664" s="112"/>
      <c r="C664" s="114"/>
      <c r="D664" s="114"/>
      <c r="E664" s="43"/>
      <c r="F664" s="43"/>
      <c r="G664" s="43"/>
      <c r="H664" s="43"/>
    </row>
    <row r="665" spans="1:8" ht="20.25" customHeight="1">
      <c r="A665" s="502" t="s">
        <v>59</v>
      </c>
      <c r="B665" s="503" t="s">
        <v>2</v>
      </c>
      <c r="C665" s="503" t="s">
        <v>241</v>
      </c>
      <c r="D665" s="499" t="s">
        <v>243</v>
      </c>
      <c r="E665" s="499" t="s">
        <v>224</v>
      </c>
      <c r="F665" s="499" t="s">
        <v>242</v>
      </c>
      <c r="G665" s="499" t="s">
        <v>56</v>
      </c>
      <c r="H665" s="499" t="s">
        <v>56</v>
      </c>
    </row>
    <row r="666" spans="1:8" ht="20.25" customHeight="1">
      <c r="A666" s="502"/>
      <c r="B666" s="503"/>
      <c r="C666" s="503"/>
      <c r="D666" s="499"/>
      <c r="E666" s="499"/>
      <c r="F666" s="499"/>
      <c r="G666" s="499"/>
      <c r="H666" s="499"/>
    </row>
    <row r="667" spans="1:8" ht="20.25" customHeight="1">
      <c r="A667" s="494">
        <v>1</v>
      </c>
      <c r="B667" s="494"/>
      <c r="C667" s="49">
        <v>2</v>
      </c>
      <c r="D667" s="50">
        <v>3</v>
      </c>
      <c r="E667" s="50">
        <v>4</v>
      </c>
      <c r="F667" s="50">
        <v>5</v>
      </c>
      <c r="G667" s="50" t="s">
        <v>57</v>
      </c>
      <c r="H667" s="50" t="s">
        <v>58</v>
      </c>
    </row>
    <row r="668" spans="1:8" ht="20.25" customHeight="1">
      <c r="A668" s="428">
        <v>31</v>
      </c>
      <c r="B668" s="429" t="s">
        <v>6</v>
      </c>
      <c r="C668" s="460">
        <f>SUM(C669,C673,C675)</f>
        <v>3498.56</v>
      </c>
      <c r="D668" s="459">
        <f>SUM(D669,D673,D675)</f>
        <v>8599.55</v>
      </c>
      <c r="E668" s="459">
        <f>SUM(E669,E673,E675)</f>
        <v>8599.55</v>
      </c>
      <c r="F668" s="459">
        <f>SUM(F669,F673,F675)</f>
        <v>8797.55</v>
      </c>
      <c r="G668" s="102">
        <f>F668/C668*100</f>
        <v>251.46203009238084</v>
      </c>
      <c r="H668" s="102">
        <f>F668/E668*100</f>
        <v>102.30244605822398</v>
      </c>
    </row>
    <row r="669" spans="1:8" ht="20.25" customHeight="1">
      <c r="A669" s="406">
        <v>311</v>
      </c>
      <c r="B669" s="407" t="s">
        <v>7</v>
      </c>
      <c r="C669" s="413">
        <f>SUM(C670:C672)</f>
        <v>3498.56</v>
      </c>
      <c r="D669" s="413">
        <v>7699.55</v>
      </c>
      <c r="E669" s="413">
        <v>7699.55</v>
      </c>
      <c r="F669" s="413">
        <f>SUM(F670:F672)</f>
        <v>7697.55</v>
      </c>
      <c r="G669" s="382">
        <f aca="true" t="shared" si="60" ref="G669:G683">F669/C669*100</f>
        <v>220.0205227293515</v>
      </c>
      <c r="H669" s="382">
        <f aca="true" t="shared" si="61" ref="H669:H683">F669/E669*100</f>
        <v>99.9740244559747</v>
      </c>
    </row>
    <row r="670" spans="1:8" ht="20.25" customHeight="1">
      <c r="A670" s="409">
        <v>3111</v>
      </c>
      <c r="B670" s="371" t="s">
        <v>60</v>
      </c>
      <c r="C670" s="358">
        <v>3498.56</v>
      </c>
      <c r="D670" s="358"/>
      <c r="E670" s="358"/>
      <c r="F670" s="358">
        <v>7697.55</v>
      </c>
      <c r="G670" s="178">
        <f t="shared" si="60"/>
        <v>220.0205227293515</v>
      </c>
      <c r="H670" s="178" t="e">
        <f t="shared" si="61"/>
        <v>#DIV/0!</v>
      </c>
    </row>
    <row r="671" spans="1:8" ht="20.25" customHeight="1">
      <c r="A671" s="409">
        <v>3113</v>
      </c>
      <c r="B671" s="371" t="s">
        <v>158</v>
      </c>
      <c r="C671" s="358"/>
      <c r="D671" s="358"/>
      <c r="E671" s="358"/>
      <c r="F671" s="358"/>
      <c r="G671" s="178" t="e">
        <f t="shared" si="60"/>
        <v>#DIV/0!</v>
      </c>
      <c r="H671" s="178" t="e">
        <f t="shared" si="61"/>
        <v>#DIV/0!</v>
      </c>
    </row>
    <row r="672" spans="1:8" ht="20.25" customHeight="1">
      <c r="A672" s="409">
        <v>3114</v>
      </c>
      <c r="B672" s="371" t="s">
        <v>159</v>
      </c>
      <c r="C672" s="358">
        <v>0</v>
      </c>
      <c r="D672" s="358"/>
      <c r="E672" s="358"/>
      <c r="F672" s="358"/>
      <c r="G672" s="178" t="e">
        <f t="shared" si="60"/>
        <v>#DIV/0!</v>
      </c>
      <c r="H672" s="178" t="e">
        <f t="shared" si="61"/>
        <v>#DIV/0!</v>
      </c>
    </row>
    <row r="673" spans="1:8" ht="20.25" customHeight="1">
      <c r="A673" s="406">
        <v>312</v>
      </c>
      <c r="B673" s="407" t="s">
        <v>8</v>
      </c>
      <c r="C673" s="413">
        <f>SUM(C674)</f>
        <v>0</v>
      </c>
      <c r="D673" s="413">
        <v>900</v>
      </c>
      <c r="E673" s="413">
        <v>900</v>
      </c>
      <c r="F673" s="413">
        <f>SUM(F674)</f>
        <v>1100</v>
      </c>
      <c r="G673" s="382" t="e">
        <f t="shared" si="60"/>
        <v>#DIV/0!</v>
      </c>
      <c r="H673" s="382">
        <f t="shared" si="61"/>
        <v>122.22222222222223</v>
      </c>
    </row>
    <row r="674" spans="1:8" ht="20.25" customHeight="1">
      <c r="A674" s="409" t="s">
        <v>71</v>
      </c>
      <c r="B674" s="410" t="s">
        <v>8</v>
      </c>
      <c r="C674" s="358"/>
      <c r="D674" s="358"/>
      <c r="E674" s="358"/>
      <c r="F674" s="358">
        <v>1100</v>
      </c>
      <c r="G674" s="178" t="e">
        <f t="shared" si="60"/>
        <v>#DIV/0!</v>
      </c>
      <c r="H674" s="178" t="e">
        <f t="shared" si="61"/>
        <v>#DIV/0!</v>
      </c>
    </row>
    <row r="675" spans="1:8" ht="20.25" customHeight="1">
      <c r="A675" s="406">
        <v>313</v>
      </c>
      <c r="B675" s="407" t="s">
        <v>9</v>
      </c>
      <c r="C675" s="413">
        <f>SUM(C676:C677)</f>
        <v>0</v>
      </c>
      <c r="D675" s="413">
        <f>SUM(D676:D677)</f>
        <v>0</v>
      </c>
      <c r="E675" s="413">
        <f>SUM(E676:E677)</f>
        <v>0</v>
      </c>
      <c r="F675" s="413">
        <f>SUM(F676:F677)</f>
        <v>0</v>
      </c>
      <c r="G675" s="382" t="e">
        <f t="shared" si="60"/>
        <v>#DIV/0!</v>
      </c>
      <c r="H675" s="382" t="e">
        <f t="shared" si="61"/>
        <v>#DIV/0!</v>
      </c>
    </row>
    <row r="676" spans="1:8" ht="20.25" customHeight="1">
      <c r="A676" s="409">
        <v>3132</v>
      </c>
      <c r="B676" s="410" t="s">
        <v>61</v>
      </c>
      <c r="C676" s="358"/>
      <c r="D676" s="358"/>
      <c r="E676" s="358"/>
      <c r="F676" s="358"/>
      <c r="G676" s="178" t="e">
        <f t="shared" si="60"/>
        <v>#DIV/0!</v>
      </c>
      <c r="H676" s="178" t="e">
        <f t="shared" si="61"/>
        <v>#DIV/0!</v>
      </c>
    </row>
    <row r="677" spans="1:8" ht="20.25" customHeight="1">
      <c r="A677" s="409">
        <v>3133</v>
      </c>
      <c r="B677" s="410" t="s">
        <v>62</v>
      </c>
      <c r="C677" s="358"/>
      <c r="D677" s="358"/>
      <c r="E677" s="358"/>
      <c r="F677" s="358"/>
      <c r="G677" s="178" t="e">
        <f t="shared" si="60"/>
        <v>#DIV/0!</v>
      </c>
      <c r="H677" s="178" t="e">
        <f t="shared" si="61"/>
        <v>#DIV/0!</v>
      </c>
    </row>
    <row r="678" spans="1:8" ht="20.25" customHeight="1">
      <c r="A678" s="337">
        <v>32</v>
      </c>
      <c r="B678" s="338" t="s">
        <v>10</v>
      </c>
      <c r="C678" s="254">
        <f>C679+C681</f>
        <v>0</v>
      </c>
      <c r="D678" s="254">
        <f>D679+D681</f>
        <v>0</v>
      </c>
      <c r="E678" s="254">
        <f>E679+E681</f>
        <v>0</v>
      </c>
      <c r="F678" s="254">
        <f>F679+F681</f>
        <v>0</v>
      </c>
      <c r="G678" s="102" t="e">
        <f t="shared" si="60"/>
        <v>#DIV/0!</v>
      </c>
      <c r="H678" s="102" t="e">
        <f t="shared" si="61"/>
        <v>#DIV/0!</v>
      </c>
    </row>
    <row r="679" spans="1:8" ht="20.25" customHeight="1">
      <c r="A679" s="369">
        <v>321</v>
      </c>
      <c r="B679" s="370" t="s">
        <v>11</v>
      </c>
      <c r="C679" s="461">
        <f>C680</f>
        <v>0</v>
      </c>
      <c r="D679" s="462">
        <f>D680</f>
        <v>0</v>
      </c>
      <c r="E679" s="461">
        <f>E680</f>
        <v>0</v>
      </c>
      <c r="F679" s="461">
        <f>F680</f>
        <v>0</v>
      </c>
      <c r="G679" s="382" t="e">
        <f t="shared" si="60"/>
        <v>#DIV/0!</v>
      </c>
      <c r="H679" s="382" t="e">
        <f t="shared" si="61"/>
        <v>#DIV/0!</v>
      </c>
    </row>
    <row r="680" spans="1:8" ht="26.25" customHeight="1">
      <c r="A680" s="320">
        <v>3212</v>
      </c>
      <c r="B680" s="410" t="s">
        <v>12</v>
      </c>
      <c r="C680" s="463"/>
      <c r="D680" s="464"/>
      <c r="E680" s="463"/>
      <c r="F680" s="463"/>
      <c r="G680" s="178" t="e">
        <f t="shared" si="60"/>
        <v>#DIV/0!</v>
      </c>
      <c r="H680" s="178" t="e">
        <f t="shared" si="61"/>
        <v>#DIV/0!</v>
      </c>
    </row>
    <row r="681" spans="1:8" ht="26.25" customHeight="1">
      <c r="A681" s="406">
        <v>323</v>
      </c>
      <c r="B681" s="407" t="s">
        <v>15</v>
      </c>
      <c r="C681" s="461">
        <f>SUM(C682)</f>
        <v>0</v>
      </c>
      <c r="D681" s="462">
        <f>SUM(D682)</f>
        <v>0</v>
      </c>
      <c r="E681" s="461">
        <f>SUM(E682)</f>
        <v>0</v>
      </c>
      <c r="F681" s="461">
        <f>SUM(F682)</f>
        <v>0</v>
      </c>
      <c r="G681" s="361" t="e">
        <f t="shared" si="60"/>
        <v>#DIV/0!</v>
      </c>
      <c r="H681" s="361" t="e">
        <f t="shared" si="61"/>
        <v>#DIV/0!</v>
      </c>
    </row>
    <row r="682" spans="1:8" ht="26.25" customHeight="1">
      <c r="A682" s="409">
        <v>3237</v>
      </c>
      <c r="B682" s="410" t="s">
        <v>112</v>
      </c>
      <c r="C682" s="463"/>
      <c r="D682" s="464"/>
      <c r="E682" s="463"/>
      <c r="F682" s="463"/>
      <c r="G682" s="178" t="e">
        <f t="shared" si="60"/>
        <v>#DIV/0!</v>
      </c>
      <c r="H682" s="178" t="e">
        <f t="shared" si="61"/>
        <v>#DIV/0!</v>
      </c>
    </row>
    <row r="683" spans="1:8" ht="20.25" customHeight="1">
      <c r="A683" s="507" t="s">
        <v>5</v>
      </c>
      <c r="B683" s="507"/>
      <c r="C683" s="254">
        <f>C668+C678</f>
        <v>3498.56</v>
      </c>
      <c r="D683" s="254">
        <f>D668+D678</f>
        <v>8599.55</v>
      </c>
      <c r="E683" s="254">
        <f>E668+E678</f>
        <v>8599.55</v>
      </c>
      <c r="F683" s="254">
        <f>F668+F678</f>
        <v>8797.55</v>
      </c>
      <c r="G683" s="102">
        <f t="shared" si="60"/>
        <v>251.46203009238084</v>
      </c>
      <c r="H683" s="102">
        <f t="shared" si="61"/>
        <v>102.30244605822398</v>
      </c>
    </row>
    <row r="684" spans="1:8" ht="20.25" customHeight="1">
      <c r="A684" s="132"/>
      <c r="B684" s="132"/>
      <c r="C684" s="271"/>
      <c r="D684" s="271"/>
      <c r="E684" s="271"/>
      <c r="F684" s="271"/>
      <c r="G684" s="119"/>
      <c r="H684" s="119"/>
    </row>
    <row r="685" spans="1:8" ht="20.25" customHeight="1">
      <c r="A685" s="132"/>
      <c r="B685" s="132"/>
      <c r="C685" s="271"/>
      <c r="D685" s="271"/>
      <c r="E685" s="271"/>
      <c r="F685" s="271"/>
      <c r="G685" s="119"/>
      <c r="H685" s="119"/>
    </row>
    <row r="686" spans="1:8" ht="20.25" customHeight="1">
      <c r="A686" s="109" t="s">
        <v>297</v>
      </c>
      <c r="B686" s="112"/>
      <c r="C686" s="313"/>
      <c r="D686" s="313"/>
      <c r="E686" s="43"/>
      <c r="F686" s="43"/>
      <c r="G686" s="43"/>
      <c r="H686" s="43"/>
    </row>
    <row r="687" spans="1:8" ht="20.25" customHeight="1">
      <c r="A687" s="502" t="s">
        <v>59</v>
      </c>
      <c r="B687" s="503" t="s">
        <v>2</v>
      </c>
      <c r="C687" s="503" t="s">
        <v>241</v>
      </c>
      <c r="D687" s="499" t="s">
        <v>243</v>
      </c>
      <c r="E687" s="499" t="s">
        <v>224</v>
      </c>
      <c r="F687" s="499" t="s">
        <v>242</v>
      </c>
      <c r="G687" s="499" t="s">
        <v>56</v>
      </c>
      <c r="H687" s="499" t="s">
        <v>56</v>
      </c>
    </row>
    <row r="688" spans="1:8" ht="20.25" customHeight="1">
      <c r="A688" s="502"/>
      <c r="B688" s="503"/>
      <c r="C688" s="503"/>
      <c r="D688" s="499"/>
      <c r="E688" s="499"/>
      <c r="F688" s="499"/>
      <c r="G688" s="499"/>
      <c r="H688" s="499"/>
    </row>
    <row r="689" spans="1:8" ht="20.25" customHeight="1">
      <c r="A689" s="494">
        <v>1</v>
      </c>
      <c r="B689" s="494"/>
      <c r="C689" s="49">
        <v>2</v>
      </c>
      <c r="D689" s="50">
        <v>3</v>
      </c>
      <c r="E689" s="50">
        <v>4</v>
      </c>
      <c r="F689" s="50">
        <v>5</v>
      </c>
      <c r="G689" s="50" t="s">
        <v>57</v>
      </c>
      <c r="H689" s="50" t="s">
        <v>58</v>
      </c>
    </row>
    <row r="690" spans="1:8" ht="20.25" customHeight="1">
      <c r="A690" s="428">
        <v>31</v>
      </c>
      <c r="B690" s="429" t="s">
        <v>6</v>
      </c>
      <c r="C690" s="460">
        <f>SUM(C691,C695,C697)</f>
        <v>1946.01</v>
      </c>
      <c r="D690" s="459">
        <f>SUM(D691,D695,D697)</f>
        <v>1701.42</v>
      </c>
      <c r="E690" s="459">
        <f>SUM(E691,E695,E697)</f>
        <v>1701.42</v>
      </c>
      <c r="F690" s="459">
        <f>SUM(F691,F695,F697)</f>
        <v>1701.42</v>
      </c>
      <c r="G690" s="102">
        <f>F690/C690*100</f>
        <v>87.43120538948926</v>
      </c>
      <c r="H690" s="102">
        <f>F690/E690*100</f>
        <v>100</v>
      </c>
    </row>
    <row r="691" spans="1:8" ht="20.25" customHeight="1">
      <c r="A691" s="406">
        <v>311</v>
      </c>
      <c r="B691" s="407" t="s">
        <v>7</v>
      </c>
      <c r="C691" s="413">
        <f>SUM(C692:C694)</f>
        <v>1946.01</v>
      </c>
      <c r="D691" s="413">
        <v>1701.42</v>
      </c>
      <c r="E691" s="413">
        <v>1701.42</v>
      </c>
      <c r="F691" s="413">
        <f>SUM(F692:F694)</f>
        <v>1701.42</v>
      </c>
      <c r="G691" s="382">
        <f aca="true" t="shared" si="62" ref="G691:G705">F691/C691*100</f>
        <v>87.43120538948926</v>
      </c>
      <c r="H691" s="382">
        <f aca="true" t="shared" si="63" ref="H691:H705">F691/E691*100</f>
        <v>100</v>
      </c>
    </row>
    <row r="692" spans="1:8" ht="20.25" customHeight="1">
      <c r="A692" s="409">
        <v>3111</v>
      </c>
      <c r="B692" s="371" t="s">
        <v>60</v>
      </c>
      <c r="C692" s="358">
        <v>1946.01</v>
      </c>
      <c r="D692" s="358"/>
      <c r="E692" s="358"/>
      <c r="F692" s="358">
        <v>1701.42</v>
      </c>
      <c r="G692" s="178">
        <f t="shared" si="62"/>
        <v>87.43120538948926</v>
      </c>
      <c r="H692" s="178" t="e">
        <f t="shared" si="63"/>
        <v>#DIV/0!</v>
      </c>
    </row>
    <row r="693" spans="1:8" ht="20.25" customHeight="1">
      <c r="A693" s="409">
        <v>3113</v>
      </c>
      <c r="B693" s="371" t="s">
        <v>158</v>
      </c>
      <c r="C693" s="358"/>
      <c r="D693" s="358"/>
      <c r="E693" s="358"/>
      <c r="F693" s="358"/>
      <c r="G693" s="178" t="e">
        <f t="shared" si="62"/>
        <v>#DIV/0!</v>
      </c>
      <c r="H693" s="178" t="e">
        <f t="shared" si="63"/>
        <v>#DIV/0!</v>
      </c>
    </row>
    <row r="694" spans="1:8" ht="20.25" customHeight="1">
      <c r="A694" s="409">
        <v>3114</v>
      </c>
      <c r="B694" s="371" t="s">
        <v>159</v>
      </c>
      <c r="C694" s="358">
        <v>0</v>
      </c>
      <c r="D694" s="358"/>
      <c r="E694" s="358"/>
      <c r="F694" s="358"/>
      <c r="G694" s="178" t="e">
        <f t="shared" si="62"/>
        <v>#DIV/0!</v>
      </c>
      <c r="H694" s="178" t="e">
        <f t="shared" si="63"/>
        <v>#DIV/0!</v>
      </c>
    </row>
    <row r="695" spans="1:8" ht="20.25" customHeight="1">
      <c r="A695" s="406">
        <v>312</v>
      </c>
      <c r="B695" s="407" t="s">
        <v>8</v>
      </c>
      <c r="C695" s="413">
        <f>SUM(C696)</f>
        <v>0</v>
      </c>
      <c r="D695" s="413">
        <f>SUM(D696)</f>
        <v>0</v>
      </c>
      <c r="E695" s="413">
        <f>SUM(E696)</f>
        <v>0</v>
      </c>
      <c r="F695" s="413">
        <f>SUM(F696)</f>
        <v>0</v>
      </c>
      <c r="G695" s="382" t="e">
        <f t="shared" si="62"/>
        <v>#DIV/0!</v>
      </c>
      <c r="H695" s="382" t="e">
        <f t="shared" si="63"/>
        <v>#DIV/0!</v>
      </c>
    </row>
    <row r="696" spans="1:8" ht="20.25" customHeight="1">
      <c r="A696" s="409" t="s">
        <v>71</v>
      </c>
      <c r="B696" s="410" t="s">
        <v>8</v>
      </c>
      <c r="C696" s="358"/>
      <c r="D696" s="358"/>
      <c r="E696" s="358"/>
      <c r="F696" s="358"/>
      <c r="G696" s="178" t="e">
        <f t="shared" si="62"/>
        <v>#DIV/0!</v>
      </c>
      <c r="H696" s="178" t="e">
        <f t="shared" si="63"/>
        <v>#DIV/0!</v>
      </c>
    </row>
    <row r="697" spans="1:8" ht="20.25" customHeight="1">
      <c r="A697" s="406">
        <v>313</v>
      </c>
      <c r="B697" s="407" t="s">
        <v>9</v>
      </c>
      <c r="C697" s="413">
        <f>SUM(C698:C699)</f>
        <v>0</v>
      </c>
      <c r="D697" s="413">
        <f>SUM(D698:D699)</f>
        <v>0</v>
      </c>
      <c r="E697" s="413">
        <f>SUM(E698:E699)</f>
        <v>0</v>
      </c>
      <c r="F697" s="413">
        <f>SUM(F698:F699)</f>
        <v>0</v>
      </c>
      <c r="G697" s="382" t="e">
        <f t="shared" si="62"/>
        <v>#DIV/0!</v>
      </c>
      <c r="H697" s="382" t="e">
        <f t="shared" si="63"/>
        <v>#DIV/0!</v>
      </c>
    </row>
    <row r="698" spans="1:8" ht="20.25" customHeight="1">
      <c r="A698" s="409">
        <v>3132</v>
      </c>
      <c r="B698" s="410" t="s">
        <v>61</v>
      </c>
      <c r="C698" s="358"/>
      <c r="D698" s="358"/>
      <c r="E698" s="358"/>
      <c r="F698" s="358"/>
      <c r="G698" s="178" t="e">
        <f t="shared" si="62"/>
        <v>#DIV/0!</v>
      </c>
      <c r="H698" s="178" t="e">
        <f t="shared" si="63"/>
        <v>#DIV/0!</v>
      </c>
    </row>
    <row r="699" spans="1:8" ht="20.25" customHeight="1">
      <c r="A699" s="409">
        <v>3133</v>
      </c>
      <c r="B699" s="410" t="s">
        <v>62</v>
      </c>
      <c r="C699" s="358"/>
      <c r="D699" s="358"/>
      <c r="E699" s="358"/>
      <c r="F699" s="358"/>
      <c r="G699" s="178" t="e">
        <f t="shared" si="62"/>
        <v>#DIV/0!</v>
      </c>
      <c r="H699" s="178" t="e">
        <f t="shared" si="63"/>
        <v>#DIV/0!</v>
      </c>
    </row>
    <row r="700" spans="1:8" ht="20.25" customHeight="1">
      <c r="A700" s="337">
        <v>32</v>
      </c>
      <c r="B700" s="338" t="s">
        <v>10</v>
      </c>
      <c r="C700" s="254">
        <f>C701+C703</f>
        <v>0</v>
      </c>
      <c r="D700" s="254">
        <f>D701+D703</f>
        <v>0</v>
      </c>
      <c r="E700" s="254">
        <f>E701+E703</f>
        <v>0</v>
      </c>
      <c r="F700" s="254">
        <f>F701+F703</f>
        <v>0</v>
      </c>
      <c r="G700" s="102" t="e">
        <f t="shared" si="62"/>
        <v>#DIV/0!</v>
      </c>
      <c r="H700" s="102" t="e">
        <f t="shared" si="63"/>
        <v>#DIV/0!</v>
      </c>
    </row>
    <row r="701" spans="1:8" ht="20.25" customHeight="1">
      <c r="A701" s="369">
        <v>321</v>
      </c>
      <c r="B701" s="370" t="s">
        <v>11</v>
      </c>
      <c r="C701" s="461">
        <f>C702</f>
        <v>0</v>
      </c>
      <c r="D701" s="462">
        <f>D702</f>
        <v>0</v>
      </c>
      <c r="E701" s="461">
        <f>E702</f>
        <v>0</v>
      </c>
      <c r="F701" s="461">
        <f>F702</f>
        <v>0</v>
      </c>
      <c r="G701" s="382" t="e">
        <f t="shared" si="62"/>
        <v>#DIV/0!</v>
      </c>
      <c r="H701" s="382" t="e">
        <f t="shared" si="63"/>
        <v>#DIV/0!</v>
      </c>
    </row>
    <row r="702" spans="1:8" ht="20.25" customHeight="1">
      <c r="A702" s="320">
        <v>3212</v>
      </c>
      <c r="B702" s="410" t="s">
        <v>12</v>
      </c>
      <c r="C702" s="463"/>
      <c r="D702" s="464"/>
      <c r="E702" s="463"/>
      <c r="F702" s="463"/>
      <c r="G702" s="178" t="e">
        <f t="shared" si="62"/>
        <v>#DIV/0!</v>
      </c>
      <c r="H702" s="178" t="e">
        <f t="shared" si="63"/>
        <v>#DIV/0!</v>
      </c>
    </row>
    <row r="703" spans="1:8" ht="20.25" customHeight="1">
      <c r="A703" s="406">
        <v>323</v>
      </c>
      <c r="B703" s="407" t="s">
        <v>15</v>
      </c>
      <c r="C703" s="461">
        <f>SUM(C704)</f>
        <v>0</v>
      </c>
      <c r="D703" s="462">
        <f>SUM(D704)</f>
        <v>0</v>
      </c>
      <c r="E703" s="461">
        <f>SUM(E704)</f>
        <v>0</v>
      </c>
      <c r="F703" s="461">
        <f>SUM(F704)</f>
        <v>0</v>
      </c>
      <c r="G703" s="361" t="e">
        <f t="shared" si="62"/>
        <v>#DIV/0!</v>
      </c>
      <c r="H703" s="361" t="e">
        <f t="shared" si="63"/>
        <v>#DIV/0!</v>
      </c>
    </row>
    <row r="704" spans="1:8" ht="20.25" customHeight="1">
      <c r="A704" s="409">
        <v>3237</v>
      </c>
      <c r="B704" s="410" t="s">
        <v>112</v>
      </c>
      <c r="C704" s="463"/>
      <c r="D704" s="464"/>
      <c r="E704" s="463"/>
      <c r="F704" s="463"/>
      <c r="G704" s="178" t="e">
        <f t="shared" si="62"/>
        <v>#DIV/0!</v>
      </c>
      <c r="H704" s="178" t="e">
        <f t="shared" si="63"/>
        <v>#DIV/0!</v>
      </c>
    </row>
    <row r="705" spans="1:8" ht="20.25" customHeight="1">
      <c r="A705" s="507" t="s">
        <v>5</v>
      </c>
      <c r="B705" s="507"/>
      <c r="C705" s="254">
        <f>C690+C700</f>
        <v>1946.01</v>
      </c>
      <c r="D705" s="254">
        <f>D690+D700</f>
        <v>1701.42</v>
      </c>
      <c r="E705" s="254">
        <f>E690+E700</f>
        <v>1701.42</v>
      </c>
      <c r="F705" s="254">
        <f>F690+F700</f>
        <v>1701.42</v>
      </c>
      <c r="G705" s="102">
        <f t="shared" si="62"/>
        <v>87.43120538948926</v>
      </c>
      <c r="H705" s="102">
        <f t="shared" si="63"/>
        <v>100</v>
      </c>
    </row>
    <row r="706" spans="1:8" ht="20.25" customHeight="1">
      <c r="A706" s="132"/>
      <c r="B706" s="132"/>
      <c r="C706" s="271"/>
      <c r="D706" s="271"/>
      <c r="E706" s="271"/>
      <c r="F706" s="271"/>
      <c r="G706" s="119"/>
      <c r="H706" s="119"/>
    </row>
    <row r="707" spans="1:8" ht="20.25" customHeight="1">
      <c r="A707" s="132"/>
      <c r="B707" s="132"/>
      <c r="C707" s="271"/>
      <c r="D707" s="271"/>
      <c r="E707" s="271"/>
      <c r="F707" s="271"/>
      <c r="G707" s="119"/>
      <c r="H707" s="119"/>
    </row>
    <row r="708" spans="1:8" ht="20.25" customHeight="1">
      <c r="A708" s="132"/>
      <c r="B708" s="132"/>
      <c r="C708" s="271"/>
      <c r="D708" s="271"/>
      <c r="E708" s="271"/>
      <c r="F708" s="271"/>
      <c r="G708" s="119"/>
      <c r="H708" s="119"/>
    </row>
    <row r="709" spans="1:8" ht="20.25" customHeight="1">
      <c r="A709" s="132"/>
      <c r="B709" s="132"/>
      <c r="C709" s="271"/>
      <c r="D709" s="271"/>
      <c r="E709" s="271"/>
      <c r="F709" s="271"/>
      <c r="G709" s="119"/>
      <c r="H709" s="119"/>
    </row>
    <row r="710" spans="1:8" ht="20.25" customHeight="1">
      <c r="A710" s="111" t="s">
        <v>298</v>
      </c>
      <c r="B710" s="112"/>
      <c r="C710" s="222"/>
      <c r="D710" s="222"/>
      <c r="E710" s="43"/>
      <c r="F710" s="43"/>
      <c r="G710" s="43"/>
      <c r="H710" s="43"/>
    </row>
    <row r="711" spans="1:8" ht="20.25" customHeight="1">
      <c r="A711" s="502" t="s">
        <v>59</v>
      </c>
      <c r="B711" s="503" t="s">
        <v>2</v>
      </c>
      <c r="C711" s="503" t="s">
        <v>241</v>
      </c>
      <c r="D711" s="499" t="s">
        <v>243</v>
      </c>
      <c r="E711" s="499" t="s">
        <v>224</v>
      </c>
      <c r="F711" s="499" t="s">
        <v>242</v>
      </c>
      <c r="G711" s="499" t="s">
        <v>56</v>
      </c>
      <c r="H711" s="499" t="s">
        <v>56</v>
      </c>
    </row>
    <row r="712" spans="1:8" ht="20.25" customHeight="1">
      <c r="A712" s="502"/>
      <c r="B712" s="503"/>
      <c r="C712" s="503"/>
      <c r="D712" s="499"/>
      <c r="E712" s="499"/>
      <c r="F712" s="499"/>
      <c r="G712" s="499"/>
      <c r="H712" s="499"/>
    </row>
    <row r="713" spans="1:8" ht="20.25" customHeight="1">
      <c r="A713" s="494">
        <v>1</v>
      </c>
      <c r="B713" s="494"/>
      <c r="C713" s="49">
        <v>2</v>
      </c>
      <c r="D713" s="50">
        <v>3</v>
      </c>
      <c r="E713" s="50">
        <v>4</v>
      </c>
      <c r="F713" s="50">
        <v>5</v>
      </c>
      <c r="G713" s="50" t="s">
        <v>57</v>
      </c>
      <c r="H713" s="50" t="s">
        <v>58</v>
      </c>
    </row>
    <row r="714" spans="1:8" ht="20.25" customHeight="1">
      <c r="A714" s="428">
        <v>31</v>
      </c>
      <c r="B714" s="429" t="s">
        <v>6</v>
      </c>
      <c r="C714" s="460">
        <f>SUM(C715,C719,C721)</f>
        <v>889.62</v>
      </c>
      <c r="D714" s="459">
        <f>SUM(D715,D719,D721)</f>
        <v>897.95</v>
      </c>
      <c r="E714" s="459">
        <f>SUM(E715,E719,E721)</f>
        <v>897.95</v>
      </c>
      <c r="F714" s="459">
        <f>SUM(F715,F719,F721)</f>
        <v>1601.45</v>
      </c>
      <c r="G714" s="102">
        <f>F714/C714*100</f>
        <v>180.01506261100246</v>
      </c>
      <c r="H714" s="102">
        <f>F714/E714*100</f>
        <v>178.34511943872153</v>
      </c>
    </row>
    <row r="715" spans="1:8" ht="20.25" customHeight="1">
      <c r="A715" s="406">
        <v>311</v>
      </c>
      <c r="B715" s="407" t="s">
        <v>7</v>
      </c>
      <c r="C715" s="413">
        <f>SUM(C716:C718)</f>
        <v>889.62</v>
      </c>
      <c r="D715" s="413">
        <v>897.95</v>
      </c>
      <c r="E715" s="413">
        <v>897.95</v>
      </c>
      <c r="F715" s="413">
        <f>SUM(F716:F718)</f>
        <v>1601.45</v>
      </c>
      <c r="G715" s="382">
        <f aca="true" t="shared" si="64" ref="G715:G730">F715/C715*100</f>
        <v>180.01506261100246</v>
      </c>
      <c r="H715" s="382">
        <f aca="true" t="shared" si="65" ref="H715:H730">F715/E715*100</f>
        <v>178.34511943872153</v>
      </c>
    </row>
    <row r="716" spans="1:8" ht="20.25" customHeight="1">
      <c r="A716" s="409">
        <v>3111</v>
      </c>
      <c r="B716" s="371" t="s">
        <v>60</v>
      </c>
      <c r="C716" s="358">
        <v>889.62</v>
      </c>
      <c r="D716" s="358"/>
      <c r="E716" s="358"/>
      <c r="F716" s="358">
        <v>1601.45</v>
      </c>
      <c r="G716" s="178">
        <f t="shared" si="64"/>
        <v>180.01506261100246</v>
      </c>
      <c r="H716" s="178" t="e">
        <f t="shared" si="65"/>
        <v>#DIV/0!</v>
      </c>
    </row>
    <row r="717" spans="1:8" ht="20.25" customHeight="1">
      <c r="A717" s="409">
        <v>3113</v>
      </c>
      <c r="B717" s="371" t="s">
        <v>158</v>
      </c>
      <c r="C717" s="358"/>
      <c r="D717" s="358"/>
      <c r="E717" s="358"/>
      <c r="F717" s="358"/>
      <c r="G717" s="178" t="e">
        <f t="shared" si="64"/>
        <v>#DIV/0!</v>
      </c>
      <c r="H717" s="178" t="e">
        <f t="shared" si="65"/>
        <v>#DIV/0!</v>
      </c>
    </row>
    <row r="718" spans="1:8" ht="20.25" customHeight="1">
      <c r="A718" s="409">
        <v>3114</v>
      </c>
      <c r="B718" s="371" t="s">
        <v>159</v>
      </c>
      <c r="C718" s="358">
        <v>0</v>
      </c>
      <c r="D718" s="358"/>
      <c r="E718" s="358"/>
      <c r="F718" s="358"/>
      <c r="G718" s="178" t="e">
        <f t="shared" si="64"/>
        <v>#DIV/0!</v>
      </c>
      <c r="H718" s="178" t="e">
        <f t="shared" si="65"/>
        <v>#DIV/0!</v>
      </c>
    </row>
    <row r="719" spans="1:8" ht="20.25" customHeight="1">
      <c r="A719" s="406">
        <v>312</v>
      </c>
      <c r="B719" s="407" t="s">
        <v>8</v>
      </c>
      <c r="C719" s="413">
        <f>SUM(C720)</f>
        <v>0</v>
      </c>
      <c r="D719" s="413">
        <f>SUM(D720)</f>
        <v>0</v>
      </c>
      <c r="E719" s="413">
        <f>SUM(E720)</f>
        <v>0</v>
      </c>
      <c r="F719" s="413">
        <f>SUM(F720)</f>
        <v>0</v>
      </c>
      <c r="G719" s="382" t="e">
        <f t="shared" si="64"/>
        <v>#DIV/0!</v>
      </c>
      <c r="H719" s="382" t="e">
        <f t="shared" si="65"/>
        <v>#DIV/0!</v>
      </c>
    </row>
    <row r="720" spans="1:8" ht="20.25" customHeight="1">
      <c r="A720" s="409" t="s">
        <v>71</v>
      </c>
      <c r="B720" s="410" t="s">
        <v>8</v>
      </c>
      <c r="C720" s="358"/>
      <c r="D720" s="358"/>
      <c r="E720" s="358"/>
      <c r="F720" s="358"/>
      <c r="G720" s="178" t="e">
        <f t="shared" si="64"/>
        <v>#DIV/0!</v>
      </c>
      <c r="H720" s="178" t="e">
        <f t="shared" si="65"/>
        <v>#DIV/0!</v>
      </c>
    </row>
    <row r="721" spans="1:8" ht="20.25" customHeight="1">
      <c r="A721" s="406">
        <v>313</v>
      </c>
      <c r="B721" s="407" t="s">
        <v>9</v>
      </c>
      <c r="C721" s="413">
        <f>SUM(C722:C723)</f>
        <v>0</v>
      </c>
      <c r="D721" s="413"/>
      <c r="E721" s="413"/>
      <c r="F721" s="413">
        <f>SUM(F722:F723)</f>
        <v>0</v>
      </c>
      <c r="G721" s="382" t="e">
        <f t="shared" si="64"/>
        <v>#DIV/0!</v>
      </c>
      <c r="H721" s="382" t="e">
        <f t="shared" si="65"/>
        <v>#DIV/0!</v>
      </c>
    </row>
    <row r="722" spans="1:8" ht="20.25" customHeight="1">
      <c r="A722" s="409">
        <v>3132</v>
      </c>
      <c r="B722" s="410" t="s">
        <v>61</v>
      </c>
      <c r="C722" s="358"/>
      <c r="D722" s="358"/>
      <c r="E722" s="358"/>
      <c r="F722" s="358"/>
      <c r="G722" s="178" t="e">
        <f t="shared" si="64"/>
        <v>#DIV/0!</v>
      </c>
      <c r="H722" s="178" t="e">
        <f t="shared" si="65"/>
        <v>#DIV/0!</v>
      </c>
    </row>
    <row r="723" spans="1:8" ht="20.25" customHeight="1">
      <c r="A723" s="409">
        <v>3133</v>
      </c>
      <c r="B723" s="410" t="s">
        <v>62</v>
      </c>
      <c r="C723" s="358"/>
      <c r="D723" s="358"/>
      <c r="E723" s="358"/>
      <c r="F723" s="358"/>
      <c r="G723" s="178" t="e">
        <f t="shared" si="64"/>
        <v>#DIV/0!</v>
      </c>
      <c r="H723" s="178" t="e">
        <f t="shared" si="65"/>
        <v>#DIV/0!</v>
      </c>
    </row>
    <row r="724" spans="1:8" ht="20.25" customHeight="1">
      <c r="A724" s="337">
        <v>32</v>
      </c>
      <c r="B724" s="338" t="s">
        <v>10</v>
      </c>
      <c r="C724" s="254">
        <f>C725+C728</f>
        <v>0</v>
      </c>
      <c r="D724" s="254">
        <f>D725+D728</f>
        <v>0</v>
      </c>
      <c r="E724" s="254">
        <f>E725+E728</f>
        <v>0</v>
      </c>
      <c r="F724" s="254">
        <f>F725+F728</f>
        <v>0</v>
      </c>
      <c r="G724" s="102" t="e">
        <f t="shared" si="64"/>
        <v>#DIV/0!</v>
      </c>
      <c r="H724" s="102" t="e">
        <f t="shared" si="65"/>
        <v>#DIV/0!</v>
      </c>
    </row>
    <row r="725" spans="1:8" ht="20.25" customHeight="1">
      <c r="A725" s="369">
        <v>321</v>
      </c>
      <c r="B725" s="370" t="s">
        <v>11</v>
      </c>
      <c r="C725" s="461">
        <f>C727</f>
        <v>0</v>
      </c>
      <c r="D725" s="462"/>
      <c r="E725" s="461"/>
      <c r="F725" s="461">
        <f>F727+F726</f>
        <v>0</v>
      </c>
      <c r="G725" s="382" t="e">
        <f t="shared" si="64"/>
        <v>#DIV/0!</v>
      </c>
      <c r="H725" s="382" t="e">
        <f t="shared" si="65"/>
        <v>#DIV/0!</v>
      </c>
    </row>
    <row r="726" spans="1:8" ht="20.25" customHeight="1">
      <c r="A726" s="320" t="s">
        <v>63</v>
      </c>
      <c r="B726" s="371" t="s">
        <v>64</v>
      </c>
      <c r="C726" s="465"/>
      <c r="D726" s="466"/>
      <c r="E726" s="465"/>
      <c r="F726" s="465"/>
      <c r="G726" s="448" t="e">
        <f t="shared" si="64"/>
        <v>#DIV/0!</v>
      </c>
      <c r="H726" s="448" t="e">
        <f t="shared" si="65"/>
        <v>#DIV/0!</v>
      </c>
    </row>
    <row r="727" spans="1:8" ht="20.25" customHeight="1">
      <c r="A727" s="320">
        <v>3212</v>
      </c>
      <c r="B727" s="410" t="s">
        <v>12</v>
      </c>
      <c r="C727" s="463"/>
      <c r="D727" s="464"/>
      <c r="E727" s="463"/>
      <c r="F727" s="463"/>
      <c r="G727" s="178" t="e">
        <f t="shared" si="64"/>
        <v>#DIV/0!</v>
      </c>
      <c r="H727" s="178" t="e">
        <f t="shared" si="65"/>
        <v>#DIV/0!</v>
      </c>
    </row>
    <row r="728" spans="1:8" ht="20.25" customHeight="1">
      <c r="A728" s="406">
        <v>323</v>
      </c>
      <c r="B728" s="407" t="s">
        <v>15</v>
      </c>
      <c r="C728" s="461">
        <f>SUM(C729)</f>
        <v>0</v>
      </c>
      <c r="D728" s="462">
        <f>SUM(D729)</f>
        <v>0</v>
      </c>
      <c r="E728" s="461">
        <f>SUM(E729)</f>
        <v>0</v>
      </c>
      <c r="F728" s="461">
        <f>SUM(F729)</f>
        <v>0</v>
      </c>
      <c r="G728" s="361" t="e">
        <f t="shared" si="64"/>
        <v>#DIV/0!</v>
      </c>
      <c r="H728" s="361" t="e">
        <f t="shared" si="65"/>
        <v>#DIV/0!</v>
      </c>
    </row>
    <row r="729" spans="1:8" ht="20.25" customHeight="1">
      <c r="A729" s="409">
        <v>3237</v>
      </c>
      <c r="B729" s="410" t="s">
        <v>112</v>
      </c>
      <c r="C729" s="463"/>
      <c r="D729" s="464"/>
      <c r="E729" s="463"/>
      <c r="F729" s="463"/>
      <c r="G729" s="178" t="e">
        <f t="shared" si="64"/>
        <v>#DIV/0!</v>
      </c>
      <c r="H729" s="178" t="e">
        <f t="shared" si="65"/>
        <v>#DIV/0!</v>
      </c>
    </row>
    <row r="730" spans="1:8" ht="20.25" customHeight="1">
      <c r="A730" s="507" t="s">
        <v>5</v>
      </c>
      <c r="B730" s="507"/>
      <c r="C730" s="254">
        <f>C714+C724</f>
        <v>889.62</v>
      </c>
      <c r="D730" s="254">
        <f>D714+D724</f>
        <v>897.95</v>
      </c>
      <c r="E730" s="254">
        <f>E714+E724</f>
        <v>897.95</v>
      </c>
      <c r="F730" s="254">
        <f>F714+F724</f>
        <v>1601.45</v>
      </c>
      <c r="G730" s="102">
        <f t="shared" si="64"/>
        <v>180.01506261100246</v>
      </c>
      <c r="H730" s="102">
        <f t="shared" si="65"/>
        <v>178.34511943872153</v>
      </c>
    </row>
    <row r="731" spans="1:8" ht="20.25" customHeight="1">
      <c r="A731" s="268"/>
      <c r="B731" s="268"/>
      <c r="C731" s="269"/>
      <c r="D731" s="269"/>
      <c r="E731" s="269"/>
      <c r="F731" s="269"/>
      <c r="G731" s="270"/>
      <c r="H731" s="270"/>
    </row>
    <row r="732" spans="1:8" ht="20.25" customHeight="1">
      <c r="A732" s="132"/>
      <c r="B732" s="132"/>
      <c r="C732" s="271"/>
      <c r="D732" s="271"/>
      <c r="E732" s="271"/>
      <c r="F732" s="271"/>
      <c r="G732" s="119"/>
      <c r="H732" s="119"/>
    </row>
    <row r="733" spans="1:8" ht="20.25" customHeight="1">
      <c r="A733" s="111" t="s">
        <v>264</v>
      </c>
      <c r="B733" s="112"/>
      <c r="C733" s="313"/>
      <c r="D733" s="313"/>
      <c r="E733" s="43"/>
      <c r="F733" s="43"/>
      <c r="G733" s="43"/>
      <c r="H733" s="43"/>
    </row>
    <row r="734" spans="1:8" ht="20.25" customHeight="1">
      <c r="A734" s="502" t="s">
        <v>59</v>
      </c>
      <c r="B734" s="503" t="s">
        <v>2</v>
      </c>
      <c r="C734" s="503" t="s">
        <v>241</v>
      </c>
      <c r="D734" s="499" t="s">
        <v>243</v>
      </c>
      <c r="E734" s="499" t="s">
        <v>224</v>
      </c>
      <c r="F734" s="499" t="s">
        <v>242</v>
      </c>
      <c r="G734" s="499" t="s">
        <v>56</v>
      </c>
      <c r="H734" s="499" t="s">
        <v>56</v>
      </c>
    </row>
    <row r="735" spans="1:8" ht="20.25" customHeight="1">
      <c r="A735" s="502"/>
      <c r="B735" s="503"/>
      <c r="C735" s="503"/>
      <c r="D735" s="499"/>
      <c r="E735" s="499"/>
      <c r="F735" s="499"/>
      <c r="G735" s="499"/>
      <c r="H735" s="499"/>
    </row>
    <row r="736" spans="1:8" ht="20.25" customHeight="1">
      <c r="A736" s="494">
        <v>1</v>
      </c>
      <c r="B736" s="494"/>
      <c r="C736" s="49">
        <v>2</v>
      </c>
      <c r="D736" s="50">
        <v>3</v>
      </c>
      <c r="E736" s="50">
        <v>4</v>
      </c>
      <c r="F736" s="50">
        <v>5</v>
      </c>
      <c r="G736" s="50" t="s">
        <v>57</v>
      </c>
      <c r="H736" s="50" t="s">
        <v>58</v>
      </c>
    </row>
    <row r="737" spans="1:8" ht="20.25" customHeight="1">
      <c r="A737" s="428">
        <v>31</v>
      </c>
      <c r="B737" s="429" t="s">
        <v>6</v>
      </c>
      <c r="C737" s="460">
        <f>SUM(C738,C742,C744)</f>
        <v>7814.66</v>
      </c>
      <c r="D737" s="459">
        <f>SUM(D738,D742,D744)</f>
        <v>8392.18</v>
      </c>
      <c r="E737" s="459">
        <f>SUM(E738,E742,E744)</f>
        <v>8392.18</v>
      </c>
      <c r="F737" s="459">
        <f>SUM(F738,F742,F744)</f>
        <v>7688.34</v>
      </c>
      <c r="G737" s="102">
        <f>F737/C737*100</f>
        <v>98.38355091584279</v>
      </c>
      <c r="H737" s="102">
        <f>F737/E737*100</f>
        <v>91.61314461796577</v>
      </c>
    </row>
    <row r="738" spans="1:8" ht="20.25" customHeight="1">
      <c r="A738" s="406">
        <v>311</v>
      </c>
      <c r="B738" s="407" t="s">
        <v>7</v>
      </c>
      <c r="C738" s="413">
        <f>SUM(C739:C741)</f>
        <v>5058.83</v>
      </c>
      <c r="D738" s="413">
        <v>5091.73</v>
      </c>
      <c r="E738" s="413">
        <v>5091.73</v>
      </c>
      <c r="F738" s="413">
        <f>SUM(F739:F741)</f>
        <v>4388.23</v>
      </c>
      <c r="G738" s="382">
        <f aca="true" t="shared" si="66" ref="G738:G753">F738/C738*100</f>
        <v>86.74397044375873</v>
      </c>
      <c r="H738" s="382">
        <f aca="true" t="shared" si="67" ref="H738:H753">F738/E738*100</f>
        <v>86.18347791418634</v>
      </c>
    </row>
    <row r="739" spans="1:8" ht="20.25" customHeight="1">
      <c r="A739" s="409">
        <v>3111</v>
      </c>
      <c r="B739" s="371" t="s">
        <v>60</v>
      </c>
      <c r="C739" s="358">
        <v>5058.83</v>
      </c>
      <c r="D739" s="358"/>
      <c r="E739" s="358"/>
      <c r="F739" s="358">
        <v>4388.23</v>
      </c>
      <c r="G739" s="178">
        <f t="shared" si="66"/>
        <v>86.74397044375873</v>
      </c>
      <c r="H739" s="178" t="e">
        <f t="shared" si="67"/>
        <v>#DIV/0!</v>
      </c>
    </row>
    <row r="740" spans="1:8" ht="20.25" customHeight="1">
      <c r="A740" s="409">
        <v>3113</v>
      </c>
      <c r="B740" s="371" t="s">
        <v>158</v>
      </c>
      <c r="C740" s="358"/>
      <c r="D740" s="358"/>
      <c r="E740" s="358"/>
      <c r="F740" s="358"/>
      <c r="G740" s="178" t="e">
        <f t="shared" si="66"/>
        <v>#DIV/0!</v>
      </c>
      <c r="H740" s="178" t="e">
        <f t="shared" si="67"/>
        <v>#DIV/0!</v>
      </c>
    </row>
    <row r="741" spans="1:8" ht="20.25" customHeight="1">
      <c r="A741" s="409">
        <v>3114</v>
      </c>
      <c r="B741" s="371" t="s">
        <v>159</v>
      </c>
      <c r="C741" s="358">
        <v>0</v>
      </c>
      <c r="D741" s="358"/>
      <c r="E741" s="358"/>
      <c r="F741" s="358"/>
      <c r="G741" s="178" t="e">
        <f t="shared" si="66"/>
        <v>#DIV/0!</v>
      </c>
      <c r="H741" s="178" t="e">
        <f t="shared" si="67"/>
        <v>#DIV/0!</v>
      </c>
    </row>
    <row r="742" spans="1:8" ht="20.25" customHeight="1">
      <c r="A742" s="406">
        <v>312</v>
      </c>
      <c r="B742" s="407" t="s">
        <v>8</v>
      </c>
      <c r="C742" s="413">
        <f>SUM(C743)</f>
        <v>875.97</v>
      </c>
      <c r="D742" s="413">
        <v>600</v>
      </c>
      <c r="E742" s="413">
        <v>600</v>
      </c>
      <c r="F742" s="413">
        <f>SUM(F743)</f>
        <v>600</v>
      </c>
      <c r="G742" s="382">
        <f t="shared" si="66"/>
        <v>68.49549642111032</v>
      </c>
      <c r="H742" s="382">
        <f t="shared" si="67"/>
        <v>100</v>
      </c>
    </row>
    <row r="743" spans="1:8" ht="20.25" customHeight="1">
      <c r="A743" s="409" t="s">
        <v>71</v>
      </c>
      <c r="B743" s="410" t="s">
        <v>8</v>
      </c>
      <c r="C743" s="358">
        <v>875.97</v>
      </c>
      <c r="D743" s="358"/>
      <c r="E743" s="358"/>
      <c r="F743" s="358">
        <v>600</v>
      </c>
      <c r="G743" s="178">
        <f t="shared" si="66"/>
        <v>68.49549642111032</v>
      </c>
      <c r="H743" s="178" t="e">
        <f t="shared" si="67"/>
        <v>#DIV/0!</v>
      </c>
    </row>
    <row r="744" spans="1:8" ht="20.25" customHeight="1">
      <c r="A744" s="406">
        <v>313</v>
      </c>
      <c r="B744" s="407" t="s">
        <v>9</v>
      </c>
      <c r="C744" s="413">
        <f>SUM(C745:C746)</f>
        <v>1879.86</v>
      </c>
      <c r="D744" s="413">
        <v>2700.45</v>
      </c>
      <c r="E744" s="413">
        <v>2700.45</v>
      </c>
      <c r="F744" s="413">
        <f>SUM(F745:F746)</f>
        <v>2700.11</v>
      </c>
      <c r="G744" s="382">
        <f t="shared" si="66"/>
        <v>143.63356845722555</v>
      </c>
      <c r="H744" s="382">
        <f t="shared" si="67"/>
        <v>99.98740950582311</v>
      </c>
    </row>
    <row r="745" spans="1:8" ht="20.25" customHeight="1">
      <c r="A745" s="409">
        <v>3132</v>
      </c>
      <c r="B745" s="410" t="s">
        <v>61</v>
      </c>
      <c r="C745" s="358">
        <v>1879.86</v>
      </c>
      <c r="D745" s="358"/>
      <c r="E745" s="358"/>
      <c r="F745" s="358">
        <v>2700.11</v>
      </c>
      <c r="G745" s="178">
        <f t="shared" si="66"/>
        <v>143.63356845722555</v>
      </c>
      <c r="H745" s="178" t="e">
        <f t="shared" si="67"/>
        <v>#DIV/0!</v>
      </c>
    </row>
    <row r="746" spans="1:8" ht="20.25" customHeight="1">
      <c r="A746" s="409">
        <v>3133</v>
      </c>
      <c r="B746" s="410" t="s">
        <v>62</v>
      </c>
      <c r="C746" s="358"/>
      <c r="D746" s="358"/>
      <c r="E746" s="358"/>
      <c r="F746" s="358"/>
      <c r="G746" s="178" t="e">
        <f t="shared" si="66"/>
        <v>#DIV/0!</v>
      </c>
      <c r="H746" s="178" t="e">
        <f t="shared" si="67"/>
        <v>#DIV/0!</v>
      </c>
    </row>
    <row r="747" spans="1:8" ht="20.25" customHeight="1">
      <c r="A747" s="337">
        <v>32</v>
      </c>
      <c r="B747" s="338" t="s">
        <v>10</v>
      </c>
      <c r="C747" s="254">
        <f>C748+C751</f>
        <v>1373.2</v>
      </c>
      <c r="D747" s="254">
        <f>D748+D751</f>
        <v>1433.01</v>
      </c>
      <c r="E747" s="254">
        <f>E748+E751</f>
        <v>1433.01</v>
      </c>
      <c r="F747" s="254">
        <f>F748+F751</f>
        <v>1401.6200000000001</v>
      </c>
      <c r="G747" s="102">
        <f t="shared" si="66"/>
        <v>102.06961840955432</v>
      </c>
      <c r="H747" s="102">
        <f t="shared" si="67"/>
        <v>97.80950586527659</v>
      </c>
    </row>
    <row r="748" spans="1:8" ht="20.25" customHeight="1">
      <c r="A748" s="369">
        <v>321</v>
      </c>
      <c r="B748" s="370" t="s">
        <v>11</v>
      </c>
      <c r="C748" s="461">
        <f>C750</f>
        <v>1373.2</v>
      </c>
      <c r="D748" s="462">
        <v>1433.01</v>
      </c>
      <c r="E748" s="461">
        <v>1433.01</v>
      </c>
      <c r="F748" s="461">
        <f>F750+F749</f>
        <v>1401.6200000000001</v>
      </c>
      <c r="G748" s="382">
        <f t="shared" si="66"/>
        <v>102.06961840955432</v>
      </c>
      <c r="H748" s="382">
        <f t="shared" si="67"/>
        <v>97.80950586527659</v>
      </c>
    </row>
    <row r="749" spans="1:8" ht="20.25" customHeight="1">
      <c r="A749" s="320" t="s">
        <v>63</v>
      </c>
      <c r="B749" s="371" t="s">
        <v>64</v>
      </c>
      <c r="C749" s="465"/>
      <c r="D749" s="466"/>
      <c r="E749" s="465"/>
      <c r="F749" s="465">
        <v>70.68</v>
      </c>
      <c r="G749" s="448" t="e">
        <f t="shared" si="66"/>
        <v>#DIV/0!</v>
      </c>
      <c r="H749" s="448" t="e">
        <f t="shared" si="67"/>
        <v>#DIV/0!</v>
      </c>
    </row>
    <row r="750" spans="1:8" ht="20.25" customHeight="1">
      <c r="A750" s="320">
        <v>3212</v>
      </c>
      <c r="B750" s="410" t="s">
        <v>12</v>
      </c>
      <c r="C750" s="463">
        <v>1373.2</v>
      </c>
      <c r="D750" s="464"/>
      <c r="E750" s="463"/>
      <c r="F750" s="463">
        <v>1330.94</v>
      </c>
      <c r="G750" s="178">
        <f t="shared" si="66"/>
        <v>96.92251674919895</v>
      </c>
      <c r="H750" s="178" t="e">
        <f t="shared" si="67"/>
        <v>#DIV/0!</v>
      </c>
    </row>
    <row r="751" spans="1:8" ht="20.25" customHeight="1">
      <c r="A751" s="406">
        <v>323</v>
      </c>
      <c r="B751" s="407" t="s">
        <v>15</v>
      </c>
      <c r="C751" s="461">
        <f>SUM(C752)</f>
        <v>0</v>
      </c>
      <c r="D751" s="462">
        <f>SUM(D752)</f>
        <v>0</v>
      </c>
      <c r="E751" s="461">
        <f>SUM(E752)</f>
        <v>0</v>
      </c>
      <c r="F751" s="461">
        <f>SUM(F752)</f>
        <v>0</v>
      </c>
      <c r="G751" s="361" t="e">
        <f t="shared" si="66"/>
        <v>#DIV/0!</v>
      </c>
      <c r="H751" s="361" t="e">
        <f t="shared" si="67"/>
        <v>#DIV/0!</v>
      </c>
    </row>
    <row r="752" spans="1:8" ht="20.25" customHeight="1">
      <c r="A752" s="409">
        <v>3237</v>
      </c>
      <c r="B752" s="410" t="s">
        <v>112</v>
      </c>
      <c r="C752" s="463"/>
      <c r="D752" s="464"/>
      <c r="E752" s="463"/>
      <c r="F752" s="463"/>
      <c r="G752" s="178" t="e">
        <f t="shared" si="66"/>
        <v>#DIV/0!</v>
      </c>
      <c r="H752" s="178" t="e">
        <f t="shared" si="67"/>
        <v>#DIV/0!</v>
      </c>
    </row>
    <row r="753" spans="1:8" ht="20.25" customHeight="1">
      <c r="A753" s="507" t="s">
        <v>5</v>
      </c>
      <c r="B753" s="507"/>
      <c r="C753" s="254">
        <f>C737+C747</f>
        <v>9187.86</v>
      </c>
      <c r="D753" s="254">
        <f>D737+D747</f>
        <v>9825.19</v>
      </c>
      <c r="E753" s="254">
        <f>E737+E747</f>
        <v>9825.19</v>
      </c>
      <c r="F753" s="254">
        <f>F737+F747</f>
        <v>9089.960000000001</v>
      </c>
      <c r="G753" s="102">
        <f t="shared" si="66"/>
        <v>98.93446352034097</v>
      </c>
      <c r="H753" s="102">
        <f t="shared" si="67"/>
        <v>92.51688771413072</v>
      </c>
    </row>
    <row r="754" spans="1:8" ht="20.25" customHeight="1">
      <c r="A754" s="132"/>
      <c r="B754" s="132"/>
      <c r="C754" s="271"/>
      <c r="D754" s="271"/>
      <c r="E754" s="271"/>
      <c r="F754" s="271"/>
      <c r="G754" s="119"/>
      <c r="H754" s="119"/>
    </row>
    <row r="755" spans="1:8" ht="20.25" customHeight="1">
      <c r="A755" s="132"/>
      <c r="B755" s="132"/>
      <c r="C755" s="271"/>
      <c r="D755" s="271"/>
      <c r="E755" s="271"/>
      <c r="F755" s="271"/>
      <c r="G755" s="119"/>
      <c r="H755" s="119"/>
    </row>
    <row r="756" spans="1:8" ht="20.25" customHeight="1">
      <c r="A756" s="111" t="s">
        <v>299</v>
      </c>
      <c r="B756" s="112"/>
      <c r="C756" s="313"/>
      <c r="D756" s="313"/>
      <c r="E756" s="43"/>
      <c r="F756" s="43"/>
      <c r="G756" s="43"/>
      <c r="H756" s="43"/>
    </row>
    <row r="757" spans="1:8" ht="20.25" customHeight="1">
      <c r="A757" s="502" t="s">
        <v>59</v>
      </c>
      <c r="B757" s="503" t="s">
        <v>2</v>
      </c>
      <c r="C757" s="503" t="s">
        <v>241</v>
      </c>
      <c r="D757" s="499" t="s">
        <v>243</v>
      </c>
      <c r="E757" s="499" t="s">
        <v>224</v>
      </c>
      <c r="F757" s="499" t="s">
        <v>242</v>
      </c>
      <c r="G757" s="499" t="s">
        <v>56</v>
      </c>
      <c r="H757" s="499" t="s">
        <v>56</v>
      </c>
    </row>
    <row r="758" spans="1:8" ht="20.25" customHeight="1">
      <c r="A758" s="502"/>
      <c r="B758" s="503"/>
      <c r="C758" s="503"/>
      <c r="D758" s="499"/>
      <c r="E758" s="499"/>
      <c r="F758" s="499"/>
      <c r="G758" s="499"/>
      <c r="H758" s="499"/>
    </row>
    <row r="759" spans="1:8" ht="20.25" customHeight="1">
      <c r="A759" s="494">
        <v>1</v>
      </c>
      <c r="B759" s="494"/>
      <c r="C759" s="49">
        <v>2</v>
      </c>
      <c r="D759" s="50">
        <v>3</v>
      </c>
      <c r="E759" s="50">
        <v>4</v>
      </c>
      <c r="F759" s="50">
        <v>5</v>
      </c>
      <c r="G759" s="50" t="s">
        <v>57</v>
      </c>
      <c r="H759" s="50" t="s">
        <v>58</v>
      </c>
    </row>
    <row r="760" spans="1:8" ht="20.25" customHeight="1">
      <c r="A760" s="428">
        <v>31</v>
      </c>
      <c r="B760" s="429" t="s">
        <v>6</v>
      </c>
      <c r="C760" s="460">
        <f>SUM(C761,C765,C767)</f>
        <v>0</v>
      </c>
      <c r="D760" s="459">
        <f>SUM(D761,D765,D767)</f>
        <v>976.07</v>
      </c>
      <c r="E760" s="459">
        <f>SUM(E761,E765,E767)</f>
        <v>976.07</v>
      </c>
      <c r="F760" s="459">
        <f>SUM(F761,F765,F767)</f>
        <v>976.07</v>
      </c>
      <c r="G760" s="102" t="e">
        <f>F760/C760*100</f>
        <v>#DIV/0!</v>
      </c>
      <c r="H760" s="102">
        <f>F760/E760*100</f>
        <v>100</v>
      </c>
    </row>
    <row r="761" spans="1:8" ht="20.25" customHeight="1">
      <c r="A761" s="406">
        <v>311</v>
      </c>
      <c r="B761" s="407" t="s">
        <v>7</v>
      </c>
      <c r="C761" s="413">
        <f>SUM(C762:C764)</f>
        <v>0</v>
      </c>
      <c r="D761" s="413">
        <v>976.07</v>
      </c>
      <c r="E761" s="413">
        <v>976.07</v>
      </c>
      <c r="F761" s="413">
        <f>SUM(F762:F764)</f>
        <v>976.07</v>
      </c>
      <c r="G761" s="382" t="e">
        <f aca="true" t="shared" si="68" ref="G761:G776">F761/C761*100</f>
        <v>#DIV/0!</v>
      </c>
      <c r="H761" s="382">
        <f aca="true" t="shared" si="69" ref="H761:H776">F761/E761*100</f>
        <v>100</v>
      </c>
    </row>
    <row r="762" spans="1:8" ht="20.25" customHeight="1">
      <c r="A762" s="409">
        <v>3111</v>
      </c>
      <c r="B762" s="371" t="s">
        <v>60</v>
      </c>
      <c r="C762" s="358"/>
      <c r="D762" s="358"/>
      <c r="E762" s="358"/>
      <c r="F762" s="358">
        <v>976.07</v>
      </c>
      <c r="G762" s="178" t="e">
        <f t="shared" si="68"/>
        <v>#DIV/0!</v>
      </c>
      <c r="H762" s="178" t="e">
        <f t="shared" si="69"/>
        <v>#DIV/0!</v>
      </c>
    </row>
    <row r="763" spans="1:8" ht="20.25" customHeight="1">
      <c r="A763" s="409">
        <v>3113</v>
      </c>
      <c r="B763" s="371" t="s">
        <v>158</v>
      </c>
      <c r="C763" s="358"/>
      <c r="D763" s="358"/>
      <c r="E763" s="358"/>
      <c r="F763" s="358"/>
      <c r="G763" s="178" t="e">
        <f t="shared" si="68"/>
        <v>#DIV/0!</v>
      </c>
      <c r="H763" s="178" t="e">
        <f t="shared" si="69"/>
        <v>#DIV/0!</v>
      </c>
    </row>
    <row r="764" spans="1:8" ht="20.25" customHeight="1">
      <c r="A764" s="409">
        <v>3114</v>
      </c>
      <c r="B764" s="371" t="s">
        <v>159</v>
      </c>
      <c r="C764" s="358">
        <v>0</v>
      </c>
      <c r="D764" s="358"/>
      <c r="E764" s="358"/>
      <c r="F764" s="358"/>
      <c r="G764" s="178" t="e">
        <f t="shared" si="68"/>
        <v>#DIV/0!</v>
      </c>
      <c r="H764" s="178" t="e">
        <f t="shared" si="69"/>
        <v>#DIV/0!</v>
      </c>
    </row>
    <row r="765" spans="1:8" ht="20.25" customHeight="1">
      <c r="A765" s="406">
        <v>312</v>
      </c>
      <c r="B765" s="407" t="s">
        <v>8</v>
      </c>
      <c r="C765" s="413">
        <f>SUM(C766)</f>
        <v>0</v>
      </c>
      <c r="D765" s="413">
        <f>SUM(D766)</f>
        <v>0</v>
      </c>
      <c r="E765" s="413">
        <f>SUM(E766)</f>
        <v>0</v>
      </c>
      <c r="F765" s="413">
        <f>SUM(F766)</f>
        <v>0</v>
      </c>
      <c r="G765" s="382" t="e">
        <f t="shared" si="68"/>
        <v>#DIV/0!</v>
      </c>
      <c r="H765" s="382" t="e">
        <f t="shared" si="69"/>
        <v>#DIV/0!</v>
      </c>
    </row>
    <row r="766" spans="1:8" ht="20.25" customHeight="1">
      <c r="A766" s="409" t="s">
        <v>71</v>
      </c>
      <c r="B766" s="410" t="s">
        <v>8</v>
      </c>
      <c r="C766" s="358"/>
      <c r="D766" s="358"/>
      <c r="E766" s="358"/>
      <c r="F766" s="358"/>
      <c r="G766" s="178" t="e">
        <f t="shared" si="68"/>
        <v>#DIV/0!</v>
      </c>
      <c r="H766" s="178" t="e">
        <f t="shared" si="69"/>
        <v>#DIV/0!</v>
      </c>
    </row>
    <row r="767" spans="1:8" ht="20.25" customHeight="1">
      <c r="A767" s="406">
        <v>313</v>
      </c>
      <c r="B767" s="407" t="s">
        <v>9</v>
      </c>
      <c r="C767" s="413">
        <f>SUM(C768:C769)</f>
        <v>0</v>
      </c>
      <c r="D767" s="413"/>
      <c r="E767" s="413"/>
      <c r="F767" s="413">
        <f>SUM(F768:F769)</f>
        <v>0</v>
      </c>
      <c r="G767" s="382" t="e">
        <f t="shared" si="68"/>
        <v>#DIV/0!</v>
      </c>
      <c r="H767" s="382" t="e">
        <f t="shared" si="69"/>
        <v>#DIV/0!</v>
      </c>
    </row>
    <row r="768" spans="1:8" ht="20.25" customHeight="1">
      <c r="A768" s="409">
        <v>3132</v>
      </c>
      <c r="B768" s="410" t="s">
        <v>61</v>
      </c>
      <c r="C768" s="358"/>
      <c r="D768" s="358"/>
      <c r="E768" s="358"/>
      <c r="F768" s="358"/>
      <c r="G768" s="178" t="e">
        <f t="shared" si="68"/>
        <v>#DIV/0!</v>
      </c>
      <c r="H768" s="178" t="e">
        <f t="shared" si="69"/>
        <v>#DIV/0!</v>
      </c>
    </row>
    <row r="769" spans="1:8" ht="20.25" customHeight="1">
      <c r="A769" s="409">
        <v>3133</v>
      </c>
      <c r="B769" s="410" t="s">
        <v>62</v>
      </c>
      <c r="C769" s="358"/>
      <c r="D769" s="358"/>
      <c r="E769" s="358"/>
      <c r="F769" s="358"/>
      <c r="G769" s="178" t="e">
        <f t="shared" si="68"/>
        <v>#DIV/0!</v>
      </c>
      <c r="H769" s="178" t="e">
        <f t="shared" si="69"/>
        <v>#DIV/0!</v>
      </c>
    </row>
    <row r="770" spans="1:8" ht="20.25" customHeight="1">
      <c r="A770" s="337">
        <v>32</v>
      </c>
      <c r="B770" s="338" t="s">
        <v>10</v>
      </c>
      <c r="C770" s="254">
        <f>C771+C774</f>
        <v>0</v>
      </c>
      <c r="D770" s="254">
        <f>D771+D774</f>
        <v>0</v>
      </c>
      <c r="E770" s="254">
        <f>E771+E774</f>
        <v>0</v>
      </c>
      <c r="F770" s="254">
        <f>F771+F774</f>
        <v>0</v>
      </c>
      <c r="G770" s="102" t="e">
        <f t="shared" si="68"/>
        <v>#DIV/0!</v>
      </c>
      <c r="H770" s="102" t="e">
        <f t="shared" si="69"/>
        <v>#DIV/0!</v>
      </c>
    </row>
    <row r="771" spans="1:8" ht="20.25" customHeight="1">
      <c r="A771" s="369">
        <v>321</v>
      </c>
      <c r="B771" s="370" t="s">
        <v>11</v>
      </c>
      <c r="C771" s="461">
        <f>C773</f>
        <v>0</v>
      </c>
      <c r="D771" s="462"/>
      <c r="E771" s="461"/>
      <c r="F771" s="461">
        <f>F773+F772</f>
        <v>0</v>
      </c>
      <c r="G771" s="382" t="e">
        <f t="shared" si="68"/>
        <v>#DIV/0!</v>
      </c>
      <c r="H771" s="382" t="e">
        <f t="shared" si="69"/>
        <v>#DIV/0!</v>
      </c>
    </row>
    <row r="772" spans="1:8" ht="20.25" customHeight="1">
      <c r="A772" s="320" t="s">
        <v>63</v>
      </c>
      <c r="B772" s="371" t="s">
        <v>64</v>
      </c>
      <c r="C772" s="465"/>
      <c r="D772" s="466"/>
      <c r="E772" s="465"/>
      <c r="F772" s="465"/>
      <c r="G772" s="448" t="e">
        <f t="shared" si="68"/>
        <v>#DIV/0!</v>
      </c>
      <c r="H772" s="448" t="e">
        <f t="shared" si="69"/>
        <v>#DIV/0!</v>
      </c>
    </row>
    <row r="773" spans="1:8" ht="20.25" customHeight="1">
      <c r="A773" s="320">
        <v>3212</v>
      </c>
      <c r="B773" s="410" t="s">
        <v>12</v>
      </c>
      <c r="C773" s="463"/>
      <c r="D773" s="464"/>
      <c r="E773" s="463"/>
      <c r="F773" s="463"/>
      <c r="G773" s="178" t="e">
        <f t="shared" si="68"/>
        <v>#DIV/0!</v>
      </c>
      <c r="H773" s="178" t="e">
        <f t="shared" si="69"/>
        <v>#DIV/0!</v>
      </c>
    </row>
    <row r="774" spans="1:8" ht="20.25" customHeight="1">
      <c r="A774" s="406">
        <v>323</v>
      </c>
      <c r="B774" s="407" t="s">
        <v>15</v>
      </c>
      <c r="C774" s="461">
        <f>SUM(C775)</f>
        <v>0</v>
      </c>
      <c r="D774" s="462">
        <f>SUM(D775)</f>
        <v>0</v>
      </c>
      <c r="E774" s="461">
        <f>SUM(E775)</f>
        <v>0</v>
      </c>
      <c r="F774" s="461">
        <f>SUM(F775)</f>
        <v>0</v>
      </c>
      <c r="G774" s="361" t="e">
        <f t="shared" si="68"/>
        <v>#DIV/0!</v>
      </c>
      <c r="H774" s="361" t="e">
        <f t="shared" si="69"/>
        <v>#DIV/0!</v>
      </c>
    </row>
    <row r="775" spans="1:8" ht="20.25" customHeight="1">
      <c r="A775" s="409">
        <v>3237</v>
      </c>
      <c r="B775" s="410" t="s">
        <v>112</v>
      </c>
      <c r="C775" s="463"/>
      <c r="D775" s="464"/>
      <c r="E775" s="463"/>
      <c r="F775" s="463"/>
      <c r="G775" s="178" t="e">
        <f t="shared" si="68"/>
        <v>#DIV/0!</v>
      </c>
      <c r="H775" s="178" t="e">
        <f t="shared" si="69"/>
        <v>#DIV/0!</v>
      </c>
    </row>
    <row r="776" spans="1:8" ht="20.25" customHeight="1">
      <c r="A776" s="507" t="s">
        <v>5</v>
      </c>
      <c r="B776" s="507"/>
      <c r="C776" s="254">
        <f>C760+C770</f>
        <v>0</v>
      </c>
      <c r="D776" s="254">
        <f>D760+D770</f>
        <v>976.07</v>
      </c>
      <c r="E776" s="254">
        <f>E760+E770</f>
        <v>976.07</v>
      </c>
      <c r="F776" s="254">
        <f>F760+F770</f>
        <v>976.07</v>
      </c>
      <c r="G776" s="102" t="e">
        <f t="shared" si="68"/>
        <v>#DIV/0!</v>
      </c>
      <c r="H776" s="102">
        <f t="shared" si="69"/>
        <v>100</v>
      </c>
    </row>
    <row r="777" spans="1:8" ht="20.25" customHeight="1">
      <c r="A777" s="132"/>
      <c r="B777" s="132"/>
      <c r="C777" s="271"/>
      <c r="D777" s="271"/>
      <c r="E777" s="271"/>
      <c r="F777" s="271"/>
      <c r="G777" s="119"/>
      <c r="H777" s="119"/>
    </row>
    <row r="778" spans="1:8" ht="56.25" customHeight="1">
      <c r="A778" s="525" t="s">
        <v>311</v>
      </c>
      <c r="B778" s="526"/>
      <c r="C778" s="254">
        <f>C776+C753+C730+C705+C683</f>
        <v>15522.050000000001</v>
      </c>
      <c r="D778" s="254">
        <f>D776+D753+D730+D705+D683</f>
        <v>22000.18</v>
      </c>
      <c r="E778" s="254">
        <f>E776+E753+E730+E705+E683</f>
        <v>22000.18</v>
      </c>
      <c r="F778" s="254">
        <f>F776+F753+F730+F705+F683</f>
        <v>22166.45</v>
      </c>
      <c r="G778" s="102">
        <f>F778/C778*100</f>
        <v>142.80620150044615</v>
      </c>
      <c r="H778" s="102">
        <f>F778/E778*100</f>
        <v>100.75576654372829</v>
      </c>
    </row>
    <row r="779" spans="1:8" ht="20.25" customHeight="1">
      <c r="A779" s="132"/>
      <c r="B779" s="132"/>
      <c r="C779" s="271"/>
      <c r="D779" s="271"/>
      <c r="E779" s="271"/>
      <c r="F779" s="271"/>
      <c r="G779" s="119"/>
      <c r="H779" s="119"/>
    </row>
    <row r="780" spans="1:8" ht="20.25" customHeight="1">
      <c r="A780" s="517"/>
      <c r="B780" s="517"/>
      <c r="C780" s="517"/>
      <c r="D780" s="59"/>
      <c r="E780" s="43"/>
      <c r="F780" s="43"/>
      <c r="G780" s="43"/>
      <c r="H780" s="43"/>
    </row>
    <row r="781" spans="1:8" ht="20.25" customHeight="1">
      <c r="A781" s="513" t="s">
        <v>300</v>
      </c>
      <c r="B781" s="513"/>
      <c r="C781" s="513"/>
      <c r="D781" s="513"/>
      <c r="E781" s="43"/>
      <c r="F781" s="43"/>
      <c r="G781" s="43"/>
      <c r="H781" s="43"/>
    </row>
    <row r="782" spans="1:8" ht="20.25" customHeight="1">
      <c r="A782" s="43"/>
      <c r="B782" s="43"/>
      <c r="C782" s="43"/>
      <c r="D782" s="43"/>
      <c r="E782" s="43"/>
      <c r="F782" s="43"/>
      <c r="G782" s="43"/>
      <c r="H782" s="43"/>
    </row>
    <row r="783" spans="1:8" ht="20.25" customHeight="1">
      <c r="A783" s="109" t="s">
        <v>296</v>
      </c>
      <c r="B783" s="112"/>
      <c r="C783" s="114"/>
      <c r="D783" s="114"/>
      <c r="E783" s="43"/>
      <c r="F783" s="43"/>
      <c r="G783" s="43"/>
      <c r="H783" s="43"/>
    </row>
    <row r="784" spans="1:8" ht="20.25" customHeight="1">
      <c r="A784" s="502" t="s">
        <v>59</v>
      </c>
      <c r="B784" s="503" t="s">
        <v>2</v>
      </c>
      <c r="C784" s="503" t="s">
        <v>241</v>
      </c>
      <c r="D784" s="499" t="s">
        <v>243</v>
      </c>
      <c r="E784" s="499" t="s">
        <v>224</v>
      </c>
      <c r="F784" s="499" t="s">
        <v>242</v>
      </c>
      <c r="G784" s="499" t="s">
        <v>56</v>
      </c>
      <c r="H784" s="499" t="s">
        <v>56</v>
      </c>
    </row>
    <row r="785" spans="1:8" ht="20.25" customHeight="1">
      <c r="A785" s="502"/>
      <c r="B785" s="503"/>
      <c r="C785" s="503"/>
      <c r="D785" s="499"/>
      <c r="E785" s="499"/>
      <c r="F785" s="499"/>
      <c r="G785" s="499"/>
      <c r="H785" s="499"/>
    </row>
    <row r="786" spans="1:8" ht="20.25" customHeight="1">
      <c r="A786" s="494">
        <v>1</v>
      </c>
      <c r="B786" s="494"/>
      <c r="C786" s="49">
        <v>2</v>
      </c>
      <c r="D786" s="50">
        <v>3</v>
      </c>
      <c r="E786" s="50">
        <v>4</v>
      </c>
      <c r="F786" s="50">
        <v>5</v>
      </c>
      <c r="G786" s="50" t="s">
        <v>57</v>
      </c>
      <c r="H786" s="50" t="s">
        <v>58</v>
      </c>
    </row>
    <row r="787" spans="1:8" ht="20.25" customHeight="1">
      <c r="A787" s="428">
        <v>31</v>
      </c>
      <c r="B787" s="429" t="s">
        <v>6</v>
      </c>
      <c r="C787" s="459">
        <f>SUM(C788,C792,C794)</f>
        <v>0</v>
      </c>
      <c r="D787" s="459">
        <f>SUM(D788,D792,D794)</f>
        <v>0</v>
      </c>
      <c r="E787" s="459">
        <f>SUM(E788,E792,E794)</f>
        <v>0</v>
      </c>
      <c r="F787" s="459">
        <f>SUM(F788,F792,F794)</f>
        <v>0</v>
      </c>
      <c r="G787" s="102" t="e">
        <f>F787/C787*100</f>
        <v>#DIV/0!</v>
      </c>
      <c r="H787" s="102" t="e">
        <f>F787/E787*100</f>
        <v>#DIV/0!</v>
      </c>
    </row>
    <row r="788" spans="1:8" ht="20.25" customHeight="1">
      <c r="A788" s="406">
        <v>311</v>
      </c>
      <c r="B788" s="407" t="s">
        <v>7</v>
      </c>
      <c r="C788" s="413">
        <f>SUM(C789:C791)</f>
        <v>0</v>
      </c>
      <c r="D788" s="413">
        <f>SUM(D789:D791)</f>
        <v>0</v>
      </c>
      <c r="E788" s="413">
        <f>SUM(E789:E791)</f>
        <v>0</v>
      </c>
      <c r="F788" s="413">
        <f>SUM(F789:F791)</f>
        <v>0</v>
      </c>
      <c r="G788" s="361" t="e">
        <f>F788/C788*100</f>
        <v>#DIV/0!</v>
      </c>
      <c r="H788" s="361" t="e">
        <f>F788/E788*100</f>
        <v>#DIV/0!</v>
      </c>
    </row>
    <row r="789" spans="1:8" ht="20.25" customHeight="1">
      <c r="A789" s="409">
        <v>3111</v>
      </c>
      <c r="B789" s="371" t="s">
        <v>60</v>
      </c>
      <c r="C789" s="358">
        <v>0</v>
      </c>
      <c r="D789" s="358"/>
      <c r="E789" s="358"/>
      <c r="F789" s="358"/>
      <c r="G789" s="8" t="e">
        <f>F789/C789*100</f>
        <v>#DIV/0!</v>
      </c>
      <c r="H789" s="8" t="e">
        <f>F789/E789*100</f>
        <v>#DIV/0!</v>
      </c>
    </row>
    <row r="790" spans="1:8" ht="20.25" customHeight="1">
      <c r="A790" s="409">
        <v>3113</v>
      </c>
      <c r="B790" s="371" t="s">
        <v>158</v>
      </c>
      <c r="C790" s="358">
        <v>0</v>
      </c>
      <c r="D790" s="358"/>
      <c r="E790" s="358"/>
      <c r="F790" s="358"/>
      <c r="G790" s="8" t="e">
        <f>F790/C790*100</f>
        <v>#DIV/0!</v>
      </c>
      <c r="H790" s="8" t="e">
        <f>F790/E790*100</f>
        <v>#DIV/0!</v>
      </c>
    </row>
    <row r="791" spans="1:8" ht="20.25" customHeight="1">
      <c r="A791" s="409">
        <v>3114</v>
      </c>
      <c r="B791" s="371" t="s">
        <v>159</v>
      </c>
      <c r="C791" s="358">
        <v>0</v>
      </c>
      <c r="D791" s="358"/>
      <c r="E791" s="358"/>
      <c r="F791" s="358"/>
      <c r="G791" s="8" t="e">
        <f>F791/C791*100</f>
        <v>#DIV/0!</v>
      </c>
      <c r="H791" s="8" t="e">
        <f>F791/E791*100</f>
        <v>#DIV/0!</v>
      </c>
    </row>
    <row r="792" spans="1:8" ht="20.25" customHeight="1">
      <c r="A792" s="406">
        <v>312</v>
      </c>
      <c r="B792" s="407" t="s">
        <v>8</v>
      </c>
      <c r="C792" s="413">
        <f>SUM(C793)</f>
        <v>0</v>
      </c>
      <c r="D792" s="413">
        <f>SUM(D793)</f>
        <v>0</v>
      </c>
      <c r="E792" s="413">
        <f>SUM(E793)</f>
        <v>0</v>
      </c>
      <c r="F792" s="413">
        <f>SUM(F793)</f>
        <v>0</v>
      </c>
      <c r="G792" s="361" t="e">
        <f aca="true" t="shared" si="70" ref="G792:G800">F792/C792*100</f>
        <v>#DIV/0!</v>
      </c>
      <c r="H792" s="361" t="e">
        <f aca="true" t="shared" si="71" ref="H792:H800">F792/E792*100</f>
        <v>#DIV/0!</v>
      </c>
    </row>
    <row r="793" spans="1:8" ht="20.25" customHeight="1">
      <c r="A793" s="409" t="s">
        <v>71</v>
      </c>
      <c r="B793" s="410" t="s">
        <v>8</v>
      </c>
      <c r="C793" s="358">
        <v>0</v>
      </c>
      <c r="D793" s="358"/>
      <c r="E793" s="358"/>
      <c r="F793" s="358"/>
      <c r="G793" s="8" t="e">
        <f t="shared" si="70"/>
        <v>#DIV/0!</v>
      </c>
      <c r="H793" s="8" t="e">
        <f t="shared" si="71"/>
        <v>#DIV/0!</v>
      </c>
    </row>
    <row r="794" spans="1:8" ht="20.25" customHeight="1">
      <c r="A794" s="406">
        <v>313</v>
      </c>
      <c r="B794" s="407" t="s">
        <v>9</v>
      </c>
      <c r="C794" s="413">
        <f>SUM(C795:C796)</f>
        <v>0</v>
      </c>
      <c r="D794" s="413">
        <f>SUM(D795:D796)</f>
        <v>0</v>
      </c>
      <c r="E794" s="413">
        <f>SUM(E795:E796)</f>
        <v>0</v>
      </c>
      <c r="F794" s="413">
        <f>SUM(F795:F796)</f>
        <v>0</v>
      </c>
      <c r="G794" s="361" t="e">
        <f t="shared" si="70"/>
        <v>#DIV/0!</v>
      </c>
      <c r="H794" s="361" t="e">
        <f t="shared" si="71"/>
        <v>#DIV/0!</v>
      </c>
    </row>
    <row r="795" spans="1:8" ht="20.25" customHeight="1">
      <c r="A795" s="409">
        <v>3132</v>
      </c>
      <c r="B795" s="410" t="s">
        <v>61</v>
      </c>
      <c r="C795" s="358">
        <v>0</v>
      </c>
      <c r="D795" s="358"/>
      <c r="E795" s="358"/>
      <c r="F795" s="358"/>
      <c r="G795" s="8" t="e">
        <f t="shared" si="70"/>
        <v>#DIV/0!</v>
      </c>
      <c r="H795" s="8" t="e">
        <f t="shared" si="71"/>
        <v>#DIV/0!</v>
      </c>
    </row>
    <row r="796" spans="1:8" ht="20.25" customHeight="1">
      <c r="A796" s="409">
        <v>3133</v>
      </c>
      <c r="B796" s="410" t="s">
        <v>62</v>
      </c>
      <c r="C796" s="358">
        <v>0</v>
      </c>
      <c r="D796" s="358"/>
      <c r="E796" s="358"/>
      <c r="F796" s="358"/>
      <c r="G796" s="8" t="e">
        <f t="shared" si="70"/>
        <v>#DIV/0!</v>
      </c>
      <c r="H796" s="8" t="e">
        <f t="shared" si="71"/>
        <v>#DIV/0!</v>
      </c>
    </row>
    <row r="797" spans="1:8" ht="20.25" customHeight="1">
      <c r="A797" s="337">
        <v>32</v>
      </c>
      <c r="B797" s="338" t="s">
        <v>10</v>
      </c>
      <c r="C797" s="254">
        <f>SUM(C798,C803,C810,C821,C819)</f>
        <v>2439.2299999999996</v>
      </c>
      <c r="D797" s="254">
        <f>SUM(D798,D803,D810,D821,D819)</f>
        <v>2800</v>
      </c>
      <c r="E797" s="254">
        <f>SUM(E798,E803,E810,E821,E819)</f>
        <v>2800</v>
      </c>
      <c r="F797" s="254">
        <f>SUM(F798,F803,F810,F821,F819)</f>
        <v>2800</v>
      </c>
      <c r="G797" s="102">
        <f t="shared" si="70"/>
        <v>114.7903231757563</v>
      </c>
      <c r="H797" s="102">
        <f t="shared" si="71"/>
        <v>100</v>
      </c>
    </row>
    <row r="798" spans="1:8" ht="20.25" customHeight="1">
      <c r="A798" s="369">
        <v>321</v>
      </c>
      <c r="B798" s="370" t="s">
        <v>11</v>
      </c>
      <c r="C798" s="431">
        <f>SUM(C799:C802)</f>
        <v>0</v>
      </c>
      <c r="D798" s="431">
        <f>SUM(D799:D802)</f>
        <v>0</v>
      </c>
      <c r="E798" s="431">
        <f>SUM(E799:E802)</f>
        <v>0</v>
      </c>
      <c r="F798" s="431">
        <f>SUM(F799:F802)</f>
        <v>0</v>
      </c>
      <c r="G798" s="361" t="e">
        <f t="shared" si="70"/>
        <v>#DIV/0!</v>
      </c>
      <c r="H798" s="361" t="e">
        <f t="shared" si="71"/>
        <v>#DIV/0!</v>
      </c>
    </row>
    <row r="799" spans="1:8" ht="20.25" customHeight="1">
      <c r="A799" s="320" t="s">
        <v>63</v>
      </c>
      <c r="B799" s="371" t="s">
        <v>64</v>
      </c>
      <c r="C799" s="400">
        <v>0</v>
      </c>
      <c r="D799" s="323"/>
      <c r="E799" s="323"/>
      <c r="F799" s="323"/>
      <c r="G799" s="8" t="e">
        <f t="shared" si="70"/>
        <v>#DIV/0!</v>
      </c>
      <c r="H799" s="8" t="e">
        <f t="shared" si="71"/>
        <v>#DIV/0!</v>
      </c>
    </row>
    <row r="800" spans="1:8" ht="20.25" customHeight="1">
      <c r="A800" s="320">
        <v>3212</v>
      </c>
      <c r="B800" s="410" t="s">
        <v>12</v>
      </c>
      <c r="C800" s="400">
        <v>0</v>
      </c>
      <c r="D800" s="323"/>
      <c r="E800" s="323"/>
      <c r="F800" s="323"/>
      <c r="G800" s="8" t="e">
        <f t="shared" si="70"/>
        <v>#DIV/0!</v>
      </c>
      <c r="H800" s="8" t="e">
        <f t="shared" si="71"/>
        <v>#DIV/0!</v>
      </c>
    </row>
    <row r="801" spans="1:8" ht="20.25" customHeight="1">
      <c r="A801" s="320">
        <v>3213</v>
      </c>
      <c r="B801" s="371" t="s">
        <v>105</v>
      </c>
      <c r="C801" s="400">
        <v>0</v>
      </c>
      <c r="D801" s="323"/>
      <c r="E801" s="323"/>
      <c r="F801" s="323"/>
      <c r="G801" s="8" t="e">
        <f aca="true" t="shared" si="72" ref="G801:G821">F801/C801*100</f>
        <v>#DIV/0!</v>
      </c>
      <c r="H801" s="8" t="e">
        <f aca="true" t="shared" si="73" ref="H801:H820">F801/E801*100</f>
        <v>#DIV/0!</v>
      </c>
    </row>
    <row r="802" spans="1:8" ht="20.25" customHeight="1">
      <c r="A802" s="320">
        <v>3214</v>
      </c>
      <c r="B802" s="371" t="s">
        <v>106</v>
      </c>
      <c r="C802" s="400">
        <v>0</v>
      </c>
      <c r="D802" s="323"/>
      <c r="E802" s="323"/>
      <c r="F802" s="323"/>
      <c r="G802" s="8" t="e">
        <f t="shared" si="72"/>
        <v>#DIV/0!</v>
      </c>
      <c r="H802" s="8" t="e">
        <f t="shared" si="73"/>
        <v>#DIV/0!</v>
      </c>
    </row>
    <row r="803" spans="1:8" ht="20.25" customHeight="1">
      <c r="A803" s="376">
        <v>322</v>
      </c>
      <c r="B803" s="377" t="s">
        <v>13</v>
      </c>
      <c r="C803" s="432">
        <f>SUM(C804:C809)</f>
        <v>544.8</v>
      </c>
      <c r="D803" s="432">
        <v>2400</v>
      </c>
      <c r="E803" s="432">
        <v>2400</v>
      </c>
      <c r="F803" s="432">
        <f>SUM(F804:F809)</f>
        <v>2400</v>
      </c>
      <c r="G803" s="361">
        <f t="shared" si="72"/>
        <v>440.5286343612335</v>
      </c>
      <c r="H803" s="361">
        <f t="shared" si="73"/>
        <v>100</v>
      </c>
    </row>
    <row r="804" spans="1:8" ht="20.25" customHeight="1">
      <c r="A804" s="320">
        <v>3221</v>
      </c>
      <c r="B804" s="371" t="s">
        <v>14</v>
      </c>
      <c r="C804" s="400">
        <v>495.03</v>
      </c>
      <c r="D804" s="323"/>
      <c r="E804" s="323"/>
      <c r="F804" s="323">
        <v>900</v>
      </c>
      <c r="G804" s="8">
        <f t="shared" si="72"/>
        <v>181.80716320223019</v>
      </c>
      <c r="H804" s="8" t="e">
        <f t="shared" si="73"/>
        <v>#DIV/0!</v>
      </c>
    </row>
    <row r="805" spans="1:8" ht="20.25" customHeight="1">
      <c r="A805" s="320">
        <v>3222</v>
      </c>
      <c r="B805" s="371" t="s">
        <v>135</v>
      </c>
      <c r="C805" s="400"/>
      <c r="D805" s="323"/>
      <c r="E805" s="323"/>
      <c r="F805" s="323">
        <v>0</v>
      </c>
      <c r="G805" s="8" t="e">
        <f t="shared" si="72"/>
        <v>#DIV/0!</v>
      </c>
      <c r="H805" s="8" t="e">
        <f t="shared" si="73"/>
        <v>#DIV/0!</v>
      </c>
    </row>
    <row r="806" spans="1:8" ht="20.25" customHeight="1">
      <c r="A806" s="320">
        <v>3223</v>
      </c>
      <c r="B806" s="371" t="s">
        <v>68</v>
      </c>
      <c r="C806" s="400"/>
      <c r="D806" s="323"/>
      <c r="E806" s="323"/>
      <c r="F806" s="323"/>
      <c r="G806" s="8" t="e">
        <f t="shared" si="72"/>
        <v>#DIV/0!</v>
      </c>
      <c r="H806" s="8" t="e">
        <f t="shared" si="73"/>
        <v>#DIV/0!</v>
      </c>
    </row>
    <row r="807" spans="1:8" ht="20.25" customHeight="1">
      <c r="A807" s="320">
        <v>3224</v>
      </c>
      <c r="B807" s="371" t="s">
        <v>131</v>
      </c>
      <c r="C807" s="400"/>
      <c r="D807" s="323"/>
      <c r="E807" s="323"/>
      <c r="F807" s="323"/>
      <c r="G807" s="8" t="e">
        <f t="shared" si="72"/>
        <v>#DIV/0!</v>
      </c>
      <c r="H807" s="8" t="e">
        <f t="shared" si="73"/>
        <v>#DIV/0!</v>
      </c>
    </row>
    <row r="808" spans="1:8" ht="20.25" customHeight="1">
      <c r="A808" s="320">
        <v>3225</v>
      </c>
      <c r="B808" s="371" t="s">
        <v>132</v>
      </c>
      <c r="C808" s="400">
        <v>49.77</v>
      </c>
      <c r="D808" s="323"/>
      <c r="E808" s="323"/>
      <c r="F808" s="323">
        <v>1500</v>
      </c>
      <c r="G808" s="8">
        <f t="shared" si="72"/>
        <v>3013.863773357444</v>
      </c>
      <c r="H808" s="8" t="e">
        <f t="shared" si="73"/>
        <v>#DIV/0!</v>
      </c>
    </row>
    <row r="809" spans="1:8" ht="20.25" customHeight="1">
      <c r="A809" s="320">
        <v>3227</v>
      </c>
      <c r="B809" s="371" t="s">
        <v>109</v>
      </c>
      <c r="C809" s="400">
        <v>0</v>
      </c>
      <c r="D809" s="323"/>
      <c r="E809" s="323"/>
      <c r="F809" s="323"/>
      <c r="G809" s="8" t="e">
        <f t="shared" si="72"/>
        <v>#DIV/0!</v>
      </c>
      <c r="H809" s="8" t="e">
        <f t="shared" si="73"/>
        <v>#DIV/0!</v>
      </c>
    </row>
    <row r="810" spans="1:8" ht="20.25" customHeight="1">
      <c r="A810" s="376">
        <v>323</v>
      </c>
      <c r="B810" s="377" t="s">
        <v>15</v>
      </c>
      <c r="C810" s="432">
        <f>SUM(C811:C818)</f>
        <v>1894.4299999999998</v>
      </c>
      <c r="D810" s="432">
        <f>SUM(D811:D817)</f>
        <v>0</v>
      </c>
      <c r="E810" s="432">
        <f>SUM(E811:E817)</f>
        <v>0</v>
      </c>
      <c r="F810" s="432">
        <f>SUM(F811:F817)</f>
        <v>0</v>
      </c>
      <c r="G810" s="361">
        <f t="shared" si="72"/>
        <v>0</v>
      </c>
      <c r="H810" s="361" t="e">
        <f t="shared" si="73"/>
        <v>#DIV/0!</v>
      </c>
    </row>
    <row r="811" spans="1:8" ht="20.25" customHeight="1">
      <c r="A811" s="320">
        <v>3231</v>
      </c>
      <c r="B811" s="371" t="s">
        <v>133</v>
      </c>
      <c r="C811" s="400">
        <v>530.89</v>
      </c>
      <c r="D811" s="323"/>
      <c r="E811" s="323"/>
      <c r="F811" s="323"/>
      <c r="G811" s="8">
        <f t="shared" si="72"/>
        <v>0</v>
      </c>
      <c r="H811" s="8" t="e">
        <f t="shared" si="73"/>
        <v>#DIV/0!</v>
      </c>
    </row>
    <row r="812" spans="1:8" ht="20.25" customHeight="1">
      <c r="A812" s="320">
        <v>3232</v>
      </c>
      <c r="B812" s="371" t="s">
        <v>75</v>
      </c>
      <c r="C812" s="400"/>
      <c r="D812" s="323"/>
      <c r="E812" s="323"/>
      <c r="F812" s="323"/>
      <c r="G812" s="8" t="e">
        <f t="shared" si="72"/>
        <v>#DIV/0!</v>
      </c>
      <c r="H812" s="8" t="e">
        <f t="shared" si="73"/>
        <v>#DIV/0!</v>
      </c>
    </row>
    <row r="813" spans="1:8" ht="20.25" customHeight="1">
      <c r="A813" s="320">
        <v>3234</v>
      </c>
      <c r="B813" s="371" t="s">
        <v>77</v>
      </c>
      <c r="C813" s="400"/>
      <c r="D813" s="323"/>
      <c r="E813" s="323"/>
      <c r="F813" s="323"/>
      <c r="G813" s="8" t="e">
        <f t="shared" si="72"/>
        <v>#DIV/0!</v>
      </c>
      <c r="H813" s="8" t="e">
        <f t="shared" si="73"/>
        <v>#DIV/0!</v>
      </c>
    </row>
    <row r="814" spans="1:8" ht="20.25" customHeight="1">
      <c r="A814" s="320">
        <v>3235</v>
      </c>
      <c r="B814" s="371" t="s">
        <v>134</v>
      </c>
      <c r="C814" s="400"/>
      <c r="D814" s="323"/>
      <c r="E814" s="323"/>
      <c r="F814" s="323"/>
      <c r="G814" s="8" t="e">
        <f t="shared" si="72"/>
        <v>#DIV/0!</v>
      </c>
      <c r="H814" s="8" t="e">
        <f t="shared" si="73"/>
        <v>#DIV/0!</v>
      </c>
    </row>
    <row r="815" spans="1:8" ht="20.25" customHeight="1">
      <c r="A815" s="320">
        <v>3236</v>
      </c>
      <c r="B815" s="371" t="s">
        <v>111</v>
      </c>
      <c r="C815" s="400"/>
      <c r="D815" s="323"/>
      <c r="E815" s="323"/>
      <c r="F815" s="323"/>
      <c r="G815" s="8" t="e">
        <f t="shared" si="72"/>
        <v>#DIV/0!</v>
      </c>
      <c r="H815" s="8" t="e">
        <f t="shared" si="73"/>
        <v>#DIV/0!</v>
      </c>
    </row>
    <row r="816" spans="1:8" ht="20.25" customHeight="1">
      <c r="A816" s="320">
        <v>3237</v>
      </c>
      <c r="B816" s="371" t="s">
        <v>112</v>
      </c>
      <c r="C816" s="400">
        <v>1363.54</v>
      </c>
      <c r="D816" s="323"/>
      <c r="E816" s="323"/>
      <c r="F816" s="323"/>
      <c r="G816" s="8">
        <f t="shared" si="72"/>
        <v>0</v>
      </c>
      <c r="H816" s="8" t="e">
        <f t="shared" si="73"/>
        <v>#DIV/0!</v>
      </c>
    </row>
    <row r="817" spans="1:8" ht="20.25" customHeight="1">
      <c r="A817" s="320">
        <v>3238</v>
      </c>
      <c r="B817" s="371" t="s">
        <v>79</v>
      </c>
      <c r="C817" s="400"/>
      <c r="D817" s="323"/>
      <c r="E817" s="323"/>
      <c r="F817" s="323"/>
      <c r="G817" s="8" t="e">
        <f t="shared" si="72"/>
        <v>#DIV/0!</v>
      </c>
      <c r="H817" s="8" t="e">
        <f t="shared" si="73"/>
        <v>#DIV/0!</v>
      </c>
    </row>
    <row r="818" spans="1:8" ht="20.25" customHeight="1">
      <c r="A818" s="409" t="s">
        <v>80</v>
      </c>
      <c r="B818" s="410" t="s">
        <v>16</v>
      </c>
      <c r="C818" s="400"/>
      <c r="D818" s="323"/>
      <c r="E818" s="323"/>
      <c r="F818" s="323"/>
      <c r="G818" s="8" t="e">
        <f t="shared" si="72"/>
        <v>#DIV/0!</v>
      </c>
      <c r="H818" s="8" t="e">
        <f t="shared" si="73"/>
        <v>#DIV/0!</v>
      </c>
    </row>
    <row r="819" spans="1:8" ht="20.25" customHeight="1">
      <c r="A819" s="406">
        <v>324</v>
      </c>
      <c r="B819" s="407" t="s">
        <v>22</v>
      </c>
      <c r="C819" s="432">
        <f>C820</f>
        <v>0</v>
      </c>
      <c r="D819" s="432">
        <v>400</v>
      </c>
      <c r="E819" s="432">
        <v>400</v>
      </c>
      <c r="F819" s="432">
        <f>F820</f>
        <v>400</v>
      </c>
      <c r="G819" s="361" t="e">
        <f t="shared" si="72"/>
        <v>#DIV/0!</v>
      </c>
      <c r="H819" s="361">
        <f t="shared" si="73"/>
        <v>100</v>
      </c>
    </row>
    <row r="820" spans="1:8" ht="20.25" customHeight="1">
      <c r="A820" s="409">
        <v>3241</v>
      </c>
      <c r="B820" s="410" t="s">
        <v>22</v>
      </c>
      <c r="C820" s="400">
        <v>0</v>
      </c>
      <c r="D820" s="323"/>
      <c r="E820" s="323"/>
      <c r="F820" s="323">
        <v>400</v>
      </c>
      <c r="G820" s="8" t="e">
        <f t="shared" si="72"/>
        <v>#DIV/0!</v>
      </c>
      <c r="H820" s="8" t="e">
        <f t="shared" si="73"/>
        <v>#DIV/0!</v>
      </c>
    </row>
    <row r="821" spans="1:8" ht="20.25" customHeight="1">
      <c r="A821" s="376">
        <v>329</v>
      </c>
      <c r="B821" s="377" t="s">
        <v>17</v>
      </c>
      <c r="C821" s="432">
        <f>SUM(C822:C826)</f>
        <v>0</v>
      </c>
      <c r="D821" s="432">
        <f>SUM(D823:D826)</f>
        <v>0</v>
      </c>
      <c r="E821" s="432">
        <f>SUM(E823:E826)</f>
        <v>0</v>
      </c>
      <c r="F821" s="432">
        <f>SUM(F822:F826)</f>
        <v>0</v>
      </c>
      <c r="G821" s="361" t="e">
        <f t="shared" si="72"/>
        <v>#DIV/0!</v>
      </c>
      <c r="H821" s="361" t="e">
        <f>F821/E821*100</f>
        <v>#DIV/0!</v>
      </c>
    </row>
    <row r="822" spans="1:8" ht="20.25" customHeight="1">
      <c r="A822" s="409">
        <v>3291</v>
      </c>
      <c r="B822" s="410" t="s">
        <v>230</v>
      </c>
      <c r="C822" s="433">
        <v>0</v>
      </c>
      <c r="D822" s="433"/>
      <c r="E822" s="433"/>
      <c r="F822" s="433">
        <v>0</v>
      </c>
      <c r="G822" s="8" t="e">
        <f aca="true" t="shared" si="74" ref="G822:G839">F822/C822*100</f>
        <v>#DIV/0!</v>
      </c>
      <c r="H822" s="8" t="e">
        <f aca="true" t="shared" si="75" ref="H822:H839">F822/E822*100</f>
        <v>#DIV/0!</v>
      </c>
    </row>
    <row r="823" spans="1:8" ht="20.25" customHeight="1">
      <c r="A823" s="320">
        <v>3293</v>
      </c>
      <c r="B823" s="371" t="s">
        <v>84</v>
      </c>
      <c r="C823" s="400">
        <v>0</v>
      </c>
      <c r="D823" s="323"/>
      <c r="E823" s="323"/>
      <c r="F823" s="323"/>
      <c r="G823" s="8" t="e">
        <f t="shared" si="74"/>
        <v>#DIV/0!</v>
      </c>
      <c r="H823" s="8" t="e">
        <f t="shared" si="75"/>
        <v>#DIV/0!</v>
      </c>
    </row>
    <row r="824" spans="1:8" ht="20.25" customHeight="1">
      <c r="A824" s="320">
        <v>3294</v>
      </c>
      <c r="B824" s="371" t="s">
        <v>113</v>
      </c>
      <c r="C824" s="400">
        <v>0</v>
      </c>
      <c r="D824" s="323"/>
      <c r="E824" s="323"/>
      <c r="F824" s="323"/>
      <c r="G824" s="8" t="e">
        <f t="shared" si="74"/>
        <v>#DIV/0!</v>
      </c>
      <c r="H824" s="8" t="e">
        <f t="shared" si="75"/>
        <v>#DIV/0!</v>
      </c>
    </row>
    <row r="825" spans="1:8" ht="20.25" customHeight="1">
      <c r="A825" s="320">
        <v>3295</v>
      </c>
      <c r="B825" s="371" t="s">
        <v>85</v>
      </c>
      <c r="C825" s="400">
        <v>0</v>
      </c>
      <c r="D825" s="323"/>
      <c r="E825" s="323"/>
      <c r="F825" s="323"/>
      <c r="G825" s="8" t="e">
        <f t="shared" si="74"/>
        <v>#DIV/0!</v>
      </c>
      <c r="H825" s="8" t="e">
        <f t="shared" si="75"/>
        <v>#DIV/0!</v>
      </c>
    </row>
    <row r="826" spans="1:8" ht="20.25" customHeight="1">
      <c r="A826" s="320">
        <v>3299</v>
      </c>
      <c r="B826" s="371" t="s">
        <v>17</v>
      </c>
      <c r="C826" s="400">
        <v>0</v>
      </c>
      <c r="D826" s="323"/>
      <c r="E826" s="323"/>
      <c r="F826" s="323"/>
      <c r="G826" s="8" t="e">
        <f t="shared" si="74"/>
        <v>#DIV/0!</v>
      </c>
      <c r="H826" s="8" t="e">
        <f t="shared" si="75"/>
        <v>#DIV/0!</v>
      </c>
    </row>
    <row r="827" spans="1:8" ht="20.25" customHeight="1">
      <c r="A827" s="422">
        <v>34</v>
      </c>
      <c r="B827" s="423" t="s">
        <v>18</v>
      </c>
      <c r="C827" s="435">
        <f>SUM(C828)</f>
        <v>0</v>
      </c>
      <c r="D827" s="435">
        <f>SUM(D828)</f>
        <v>0</v>
      </c>
      <c r="E827" s="435">
        <f>SUM(E828)</f>
        <v>0</v>
      </c>
      <c r="F827" s="435">
        <f>SUM(F828)</f>
        <v>0</v>
      </c>
      <c r="G827" s="102" t="e">
        <f t="shared" si="74"/>
        <v>#DIV/0!</v>
      </c>
      <c r="H827" s="102" t="e">
        <f t="shared" si="75"/>
        <v>#DIV/0!</v>
      </c>
    </row>
    <row r="828" spans="1:8" ht="20.25" customHeight="1">
      <c r="A828" s="376">
        <v>343</v>
      </c>
      <c r="B828" s="377" t="s">
        <v>19</v>
      </c>
      <c r="C828" s="432">
        <f>SUM(C829,C830)</f>
        <v>0</v>
      </c>
      <c r="D828" s="432">
        <f>SUM(D829,D830)</f>
        <v>0</v>
      </c>
      <c r="E828" s="432">
        <f>SUM(E829,E830)</f>
        <v>0</v>
      </c>
      <c r="F828" s="432">
        <f>SUM(F829,F830)</f>
        <v>0</v>
      </c>
      <c r="G828" s="361" t="e">
        <f t="shared" si="74"/>
        <v>#DIV/0!</v>
      </c>
      <c r="H828" s="361" t="e">
        <f t="shared" si="75"/>
        <v>#DIV/0!</v>
      </c>
    </row>
    <row r="829" spans="1:8" ht="20.25" customHeight="1">
      <c r="A829" s="320">
        <v>3431</v>
      </c>
      <c r="B829" s="371" t="s">
        <v>88</v>
      </c>
      <c r="C829" s="400">
        <v>0</v>
      </c>
      <c r="D829" s="323"/>
      <c r="E829" s="323"/>
      <c r="F829" s="323"/>
      <c r="G829" s="8" t="e">
        <f t="shared" si="74"/>
        <v>#DIV/0!</v>
      </c>
      <c r="H829" s="8" t="e">
        <f t="shared" si="75"/>
        <v>#DIV/0!</v>
      </c>
    </row>
    <row r="830" spans="1:8" ht="20.25" customHeight="1">
      <c r="A830" s="320">
        <v>3433</v>
      </c>
      <c r="B830" s="371" t="s">
        <v>120</v>
      </c>
      <c r="C830" s="400"/>
      <c r="D830" s="323"/>
      <c r="E830" s="323"/>
      <c r="F830" s="323"/>
      <c r="G830" s="8" t="e">
        <f t="shared" si="74"/>
        <v>#DIV/0!</v>
      </c>
      <c r="H830" s="8" t="e">
        <f t="shared" si="75"/>
        <v>#DIV/0!</v>
      </c>
    </row>
    <row r="831" spans="1:8" ht="20.25" customHeight="1">
      <c r="A831" s="458">
        <v>37</v>
      </c>
      <c r="B831" s="340" t="s">
        <v>151</v>
      </c>
      <c r="C831" s="424">
        <f>C832</f>
        <v>347.95</v>
      </c>
      <c r="D831" s="424">
        <f>D832</f>
        <v>0</v>
      </c>
      <c r="E831" s="424">
        <f>E832</f>
        <v>0</v>
      </c>
      <c r="F831" s="424">
        <f>F832</f>
        <v>0</v>
      </c>
      <c r="G831" s="102">
        <f t="shared" si="74"/>
        <v>0</v>
      </c>
      <c r="H831" s="102" t="e">
        <f t="shared" si="75"/>
        <v>#DIV/0!</v>
      </c>
    </row>
    <row r="832" spans="1:8" ht="29.25" customHeight="1">
      <c r="A832" s="406">
        <v>372</v>
      </c>
      <c r="B832" s="407" t="s">
        <v>122</v>
      </c>
      <c r="C832" s="432">
        <f>C833+C834+C835</f>
        <v>347.95</v>
      </c>
      <c r="D832" s="432">
        <f>D833+D834+D835</f>
        <v>0</v>
      </c>
      <c r="E832" s="432">
        <f>E833+E834+E835</f>
        <v>0</v>
      </c>
      <c r="F832" s="432">
        <f>F833+F834+F835</f>
        <v>0</v>
      </c>
      <c r="G832" s="361">
        <f t="shared" si="74"/>
        <v>0</v>
      </c>
      <c r="H832" s="361" t="e">
        <f t="shared" si="75"/>
        <v>#DIV/0!</v>
      </c>
    </row>
    <row r="833" spans="1:8" ht="20.25" customHeight="1">
      <c r="A833" s="409">
        <v>3721</v>
      </c>
      <c r="B833" s="410" t="s">
        <v>151</v>
      </c>
      <c r="C833" s="400"/>
      <c r="D833" s="323"/>
      <c r="E833" s="323"/>
      <c r="F833" s="323"/>
      <c r="G833" s="8" t="e">
        <f t="shared" si="74"/>
        <v>#DIV/0!</v>
      </c>
      <c r="H833" s="8" t="e">
        <f t="shared" si="75"/>
        <v>#DIV/0!</v>
      </c>
    </row>
    <row r="834" spans="1:8" ht="20.25" customHeight="1">
      <c r="A834" s="409">
        <v>3722</v>
      </c>
      <c r="B834" s="410" t="s">
        <v>123</v>
      </c>
      <c r="C834" s="400">
        <v>347.95</v>
      </c>
      <c r="D834" s="323"/>
      <c r="E834" s="323"/>
      <c r="F834" s="323"/>
      <c r="G834" s="8">
        <f t="shared" si="74"/>
        <v>0</v>
      </c>
      <c r="H834" s="8" t="e">
        <f t="shared" si="75"/>
        <v>#DIV/0!</v>
      </c>
    </row>
    <row r="835" spans="1:8" ht="25.5" customHeight="1">
      <c r="A835" s="409">
        <v>3723</v>
      </c>
      <c r="B835" s="410" t="s">
        <v>152</v>
      </c>
      <c r="C835" s="400"/>
      <c r="D835" s="323"/>
      <c r="E835" s="323"/>
      <c r="F835" s="323"/>
      <c r="G835" s="8" t="e">
        <f t="shared" si="74"/>
        <v>#DIV/0!</v>
      </c>
      <c r="H835" s="8" t="e">
        <f t="shared" si="75"/>
        <v>#DIV/0!</v>
      </c>
    </row>
    <row r="836" spans="1:8" ht="27.75" customHeight="1">
      <c r="A836" s="337">
        <v>42</v>
      </c>
      <c r="B836" s="338" t="s">
        <v>21</v>
      </c>
      <c r="C836" s="435">
        <f>SUM(C837)</f>
        <v>0</v>
      </c>
      <c r="D836" s="435">
        <f aca="true" t="shared" si="76" ref="D836:F837">SUM(D837)</f>
        <v>0</v>
      </c>
      <c r="E836" s="435">
        <f t="shared" si="76"/>
        <v>0</v>
      </c>
      <c r="F836" s="435">
        <f t="shared" si="76"/>
        <v>0</v>
      </c>
      <c r="G836" s="102" t="e">
        <f t="shared" si="74"/>
        <v>#DIV/0!</v>
      </c>
      <c r="H836" s="102" t="e">
        <f t="shared" si="75"/>
        <v>#DIV/0!</v>
      </c>
    </row>
    <row r="837" spans="1:8" ht="20.25" customHeight="1">
      <c r="A837" s="369">
        <v>422</v>
      </c>
      <c r="B837" s="370" t="s">
        <v>20</v>
      </c>
      <c r="C837" s="432">
        <f>SUM(C838)</f>
        <v>0</v>
      </c>
      <c r="D837" s="432">
        <f t="shared" si="76"/>
        <v>0</v>
      </c>
      <c r="E837" s="432">
        <f t="shared" si="76"/>
        <v>0</v>
      </c>
      <c r="F837" s="432">
        <f t="shared" si="76"/>
        <v>0</v>
      </c>
      <c r="G837" s="361" t="e">
        <f t="shared" si="74"/>
        <v>#DIV/0!</v>
      </c>
      <c r="H837" s="361" t="e">
        <f t="shared" si="75"/>
        <v>#DIV/0!</v>
      </c>
    </row>
    <row r="838" spans="1:8" ht="20.25" customHeight="1">
      <c r="A838" s="467" t="s">
        <v>89</v>
      </c>
      <c r="B838" s="468" t="s">
        <v>90</v>
      </c>
      <c r="C838" s="400"/>
      <c r="D838" s="323"/>
      <c r="E838" s="323"/>
      <c r="F838" s="323"/>
      <c r="G838" s="8" t="e">
        <f t="shared" si="74"/>
        <v>#DIV/0!</v>
      </c>
      <c r="H838" s="8" t="e">
        <f t="shared" si="75"/>
        <v>#DIV/0!</v>
      </c>
    </row>
    <row r="839" spans="1:8" ht="20.25" customHeight="1">
      <c r="A839" s="507" t="s">
        <v>5</v>
      </c>
      <c r="B839" s="507"/>
      <c r="C839" s="254">
        <f>SUM(C787,C797,C827,C836,C831)</f>
        <v>2787.1799999999994</v>
      </c>
      <c r="D839" s="254">
        <f>SUM(D787,D797,D827,D836,D831)</f>
        <v>2800</v>
      </c>
      <c r="E839" s="254">
        <f>SUM(E787,E797,E827,E836,E831)</f>
        <v>2800</v>
      </c>
      <c r="F839" s="254">
        <f>SUM(F787,F797,F827,F836,F831)</f>
        <v>2800</v>
      </c>
      <c r="G839" s="102">
        <f t="shared" si="74"/>
        <v>100.45996311684213</v>
      </c>
      <c r="H839" s="102">
        <f t="shared" si="75"/>
        <v>100</v>
      </c>
    </row>
    <row r="840" spans="1:8" ht="20.25" customHeight="1">
      <c r="A840" s="43"/>
      <c r="B840" s="43"/>
      <c r="C840" s="43"/>
      <c r="D840" s="43"/>
      <c r="E840" s="43"/>
      <c r="F840" s="43"/>
      <c r="G840" s="43"/>
      <c r="H840" s="43"/>
    </row>
    <row r="841" spans="1:8" ht="20.25" customHeight="1">
      <c r="A841" s="43"/>
      <c r="B841" s="43"/>
      <c r="C841" s="43"/>
      <c r="D841" s="43"/>
      <c r="E841" s="43"/>
      <c r="F841" s="43"/>
      <c r="G841" s="43"/>
      <c r="H841" s="43"/>
    </row>
    <row r="842" spans="1:8" ht="20.25" customHeight="1">
      <c r="A842" s="109" t="s">
        <v>301</v>
      </c>
      <c r="B842" s="43"/>
      <c r="C842" s="43"/>
      <c r="D842" s="43"/>
      <c r="E842" s="43"/>
      <c r="F842" s="43"/>
      <c r="G842" s="43"/>
      <c r="H842" s="43"/>
    </row>
    <row r="843" spans="1:8" ht="20.25" customHeight="1">
      <c r="A843" s="502" t="s">
        <v>59</v>
      </c>
      <c r="B843" s="503" t="s">
        <v>2</v>
      </c>
      <c r="C843" s="503" t="s">
        <v>241</v>
      </c>
      <c r="D843" s="499" t="s">
        <v>243</v>
      </c>
      <c r="E843" s="499" t="s">
        <v>224</v>
      </c>
      <c r="F843" s="499" t="s">
        <v>242</v>
      </c>
      <c r="G843" s="499" t="s">
        <v>56</v>
      </c>
      <c r="H843" s="499" t="s">
        <v>56</v>
      </c>
    </row>
    <row r="844" spans="1:8" ht="20.25" customHeight="1">
      <c r="A844" s="502"/>
      <c r="B844" s="503"/>
      <c r="C844" s="503"/>
      <c r="D844" s="499"/>
      <c r="E844" s="499"/>
      <c r="F844" s="499"/>
      <c r="G844" s="499"/>
      <c r="H844" s="499"/>
    </row>
    <row r="845" spans="1:8" ht="20.25" customHeight="1">
      <c r="A845" s="494">
        <v>1</v>
      </c>
      <c r="B845" s="494"/>
      <c r="C845" s="49">
        <v>2</v>
      </c>
      <c r="D845" s="50">
        <v>3</v>
      </c>
      <c r="E845" s="50">
        <v>4</v>
      </c>
      <c r="F845" s="50">
        <v>5</v>
      </c>
      <c r="G845" s="50" t="s">
        <v>57</v>
      </c>
      <c r="H845" s="50" t="s">
        <v>58</v>
      </c>
    </row>
    <row r="846" spans="1:8" ht="20.25" customHeight="1">
      <c r="A846" s="428">
        <v>31</v>
      </c>
      <c r="B846" s="429" t="s">
        <v>6</v>
      </c>
      <c r="C846" s="459">
        <f>SUM(C847,C851,C853)</f>
        <v>0</v>
      </c>
      <c r="D846" s="459">
        <f>SUM(D847,D851,D853)</f>
        <v>0</v>
      </c>
      <c r="E846" s="459">
        <f>SUM(E847,E851,E853)</f>
        <v>0</v>
      </c>
      <c r="F846" s="459">
        <f>SUM(F847,F851,F853)</f>
        <v>0</v>
      </c>
      <c r="G846" s="102" t="e">
        <f>F846/C846*100</f>
        <v>#DIV/0!</v>
      </c>
      <c r="H846" s="102" t="e">
        <f>F846/E846*100</f>
        <v>#DIV/0!</v>
      </c>
    </row>
    <row r="847" spans="1:8" ht="20.25" customHeight="1">
      <c r="A847" s="406">
        <v>311</v>
      </c>
      <c r="B847" s="407" t="s">
        <v>7</v>
      </c>
      <c r="C847" s="413">
        <f>SUM(C848:C850)</f>
        <v>0</v>
      </c>
      <c r="D847" s="413">
        <f>SUM(D848:D850)</f>
        <v>0</v>
      </c>
      <c r="E847" s="413">
        <f>SUM(E848:E850)</f>
        <v>0</v>
      </c>
      <c r="F847" s="413">
        <f>SUM(F848:F850)</f>
        <v>0</v>
      </c>
      <c r="G847" s="361" t="e">
        <f>F847/C847*100</f>
        <v>#DIV/0!</v>
      </c>
      <c r="H847" s="361" t="e">
        <f>F847/E847*100</f>
        <v>#DIV/0!</v>
      </c>
    </row>
    <row r="848" spans="1:8" ht="20.25" customHeight="1">
      <c r="A848" s="409">
        <v>3111</v>
      </c>
      <c r="B848" s="371" t="s">
        <v>60</v>
      </c>
      <c r="C848" s="358">
        <v>0</v>
      </c>
      <c r="D848" s="358"/>
      <c r="E848" s="358"/>
      <c r="F848" s="358"/>
      <c r="G848" s="8" t="e">
        <f>F848/C848*100</f>
        <v>#DIV/0!</v>
      </c>
      <c r="H848" s="8" t="e">
        <f>F848/E848*100</f>
        <v>#DIV/0!</v>
      </c>
    </row>
    <row r="849" spans="1:8" ht="20.25" customHeight="1">
      <c r="A849" s="409">
        <v>3113</v>
      </c>
      <c r="B849" s="371" t="s">
        <v>158</v>
      </c>
      <c r="C849" s="358">
        <v>0</v>
      </c>
      <c r="D849" s="358"/>
      <c r="E849" s="358"/>
      <c r="F849" s="358"/>
      <c r="G849" s="8" t="e">
        <f>F849/C849*100</f>
        <v>#DIV/0!</v>
      </c>
      <c r="H849" s="8" t="e">
        <f>F849/E849*100</f>
        <v>#DIV/0!</v>
      </c>
    </row>
    <row r="850" spans="1:8" ht="20.25" customHeight="1">
      <c r="A850" s="409">
        <v>3114</v>
      </c>
      <c r="B850" s="371" t="s">
        <v>159</v>
      </c>
      <c r="C850" s="358">
        <v>0</v>
      </c>
      <c r="D850" s="358"/>
      <c r="E850" s="358"/>
      <c r="F850" s="358"/>
      <c r="G850" s="8" t="e">
        <f>F850/C850*100</f>
        <v>#DIV/0!</v>
      </c>
      <c r="H850" s="8" t="e">
        <f>F850/E850*100</f>
        <v>#DIV/0!</v>
      </c>
    </row>
    <row r="851" spans="1:8" ht="20.25" customHeight="1">
      <c r="A851" s="406">
        <v>312</v>
      </c>
      <c r="B851" s="407" t="s">
        <v>8</v>
      </c>
      <c r="C851" s="413">
        <f>SUM(C852)</f>
        <v>0</v>
      </c>
      <c r="D851" s="413">
        <f>SUM(D852)</f>
        <v>0</v>
      </c>
      <c r="E851" s="413">
        <f>SUM(E852)</f>
        <v>0</v>
      </c>
      <c r="F851" s="413">
        <f>SUM(F852)</f>
        <v>0</v>
      </c>
      <c r="G851" s="361" t="e">
        <f aca="true" t="shared" si="77" ref="G851:G859">F851/C851*100</f>
        <v>#DIV/0!</v>
      </c>
      <c r="H851" s="361" t="e">
        <f aca="true" t="shared" si="78" ref="H851:H859">F851/E851*100</f>
        <v>#DIV/0!</v>
      </c>
    </row>
    <row r="852" spans="1:8" ht="20.25" customHeight="1">
      <c r="A852" s="409" t="s">
        <v>71</v>
      </c>
      <c r="B852" s="410" t="s">
        <v>8</v>
      </c>
      <c r="C852" s="358">
        <v>0</v>
      </c>
      <c r="D852" s="358"/>
      <c r="E852" s="358"/>
      <c r="F852" s="358"/>
      <c r="G852" s="8" t="e">
        <f t="shared" si="77"/>
        <v>#DIV/0!</v>
      </c>
      <c r="H852" s="8" t="e">
        <f t="shared" si="78"/>
        <v>#DIV/0!</v>
      </c>
    </row>
    <row r="853" spans="1:8" ht="20.25" customHeight="1">
      <c r="A853" s="406">
        <v>313</v>
      </c>
      <c r="B853" s="407" t="s">
        <v>9</v>
      </c>
      <c r="C853" s="413">
        <f>SUM(C854:C855)</f>
        <v>0</v>
      </c>
      <c r="D853" s="413">
        <f>SUM(D854:D855)</f>
        <v>0</v>
      </c>
      <c r="E853" s="413">
        <f>SUM(E854:E855)</f>
        <v>0</v>
      </c>
      <c r="F853" s="413">
        <f>SUM(F854:F855)</f>
        <v>0</v>
      </c>
      <c r="G853" s="361" t="e">
        <f t="shared" si="77"/>
        <v>#DIV/0!</v>
      </c>
      <c r="H853" s="361" t="e">
        <f t="shared" si="78"/>
        <v>#DIV/0!</v>
      </c>
    </row>
    <row r="854" spans="1:8" ht="20.25" customHeight="1">
      <c r="A854" s="409">
        <v>3132</v>
      </c>
      <c r="B854" s="410" t="s">
        <v>61</v>
      </c>
      <c r="C854" s="358">
        <v>0</v>
      </c>
      <c r="D854" s="358"/>
      <c r="E854" s="358"/>
      <c r="F854" s="358"/>
      <c r="G854" s="8" t="e">
        <f t="shared" si="77"/>
        <v>#DIV/0!</v>
      </c>
      <c r="H854" s="8" t="e">
        <f t="shared" si="78"/>
        <v>#DIV/0!</v>
      </c>
    </row>
    <row r="855" spans="1:8" ht="20.25" customHeight="1">
      <c r="A855" s="409">
        <v>3133</v>
      </c>
      <c r="B855" s="410" t="s">
        <v>62</v>
      </c>
      <c r="C855" s="358">
        <v>0</v>
      </c>
      <c r="D855" s="358"/>
      <c r="E855" s="358"/>
      <c r="F855" s="358"/>
      <c r="G855" s="8" t="e">
        <f t="shared" si="77"/>
        <v>#DIV/0!</v>
      </c>
      <c r="H855" s="8" t="e">
        <f t="shared" si="78"/>
        <v>#DIV/0!</v>
      </c>
    </row>
    <row r="856" spans="1:8" ht="20.25" customHeight="1">
      <c r="A856" s="337">
        <v>32</v>
      </c>
      <c r="B856" s="338" t="s">
        <v>10</v>
      </c>
      <c r="C856" s="254">
        <f>SUM(C857,C862,C869,C880,C878)</f>
        <v>665.5799999999999</v>
      </c>
      <c r="D856" s="254">
        <f>SUM(D857,D862,D869,D880,D878)</f>
        <v>1453.19</v>
      </c>
      <c r="E856" s="254">
        <f>SUM(E857,E862,E869,E880,E878)</f>
        <v>1453.19</v>
      </c>
      <c r="F856" s="254">
        <f>SUM(F857,F862,F869,F880,F878)</f>
        <v>1406.47</v>
      </c>
      <c r="G856" s="102">
        <f t="shared" si="77"/>
        <v>211.31494335767306</v>
      </c>
      <c r="H856" s="102">
        <f t="shared" si="78"/>
        <v>96.78500402562638</v>
      </c>
    </row>
    <row r="857" spans="1:8" ht="20.25" customHeight="1">
      <c r="A857" s="369">
        <v>321</v>
      </c>
      <c r="B857" s="370" t="s">
        <v>11</v>
      </c>
      <c r="C857" s="431">
        <f>SUM(C858:C861)</f>
        <v>0</v>
      </c>
      <c r="D857" s="431">
        <f>SUM(D858:D861)</f>
        <v>0</v>
      </c>
      <c r="E857" s="431">
        <f>SUM(E858:E861)</f>
        <v>0</v>
      </c>
      <c r="F857" s="431">
        <f>SUM(F858:F861)</f>
        <v>0</v>
      </c>
      <c r="G857" s="361" t="e">
        <f t="shared" si="77"/>
        <v>#DIV/0!</v>
      </c>
      <c r="H857" s="361" t="e">
        <f t="shared" si="78"/>
        <v>#DIV/0!</v>
      </c>
    </row>
    <row r="858" spans="1:8" ht="20.25" customHeight="1">
      <c r="A858" s="320" t="s">
        <v>63</v>
      </c>
      <c r="B858" s="371" t="s">
        <v>64</v>
      </c>
      <c r="C858" s="400"/>
      <c r="D858" s="323"/>
      <c r="E858" s="323"/>
      <c r="F858" s="323"/>
      <c r="G858" s="8" t="e">
        <f t="shared" si="77"/>
        <v>#DIV/0!</v>
      </c>
      <c r="H858" s="8" t="e">
        <f t="shared" si="78"/>
        <v>#DIV/0!</v>
      </c>
    </row>
    <row r="859" spans="1:8" ht="20.25" customHeight="1">
      <c r="A859" s="320">
        <v>3212</v>
      </c>
      <c r="B859" s="410" t="s">
        <v>12</v>
      </c>
      <c r="C859" s="400"/>
      <c r="D859" s="323"/>
      <c r="E859" s="323"/>
      <c r="F859" s="323"/>
      <c r="G859" s="8" t="e">
        <f t="shared" si="77"/>
        <v>#DIV/0!</v>
      </c>
      <c r="H859" s="8" t="e">
        <f t="shared" si="78"/>
        <v>#DIV/0!</v>
      </c>
    </row>
    <row r="860" spans="1:8" ht="20.25" customHeight="1">
      <c r="A860" s="320">
        <v>3213</v>
      </c>
      <c r="B860" s="371" t="s">
        <v>105</v>
      </c>
      <c r="C860" s="400"/>
      <c r="D860" s="323"/>
      <c r="E860" s="323"/>
      <c r="F860" s="323"/>
      <c r="G860" s="8" t="e">
        <f aca="true" t="shared" si="79" ref="G860:G881">F860/C860*100</f>
        <v>#DIV/0!</v>
      </c>
      <c r="H860" s="8" t="e">
        <f aca="true" t="shared" si="80" ref="H860:H879">F860/E860*100</f>
        <v>#DIV/0!</v>
      </c>
    </row>
    <row r="861" spans="1:8" ht="20.25" customHeight="1">
      <c r="A861" s="320">
        <v>3214</v>
      </c>
      <c r="B861" s="371" t="s">
        <v>106</v>
      </c>
      <c r="C861" s="400"/>
      <c r="D861" s="323"/>
      <c r="E861" s="323"/>
      <c r="F861" s="323"/>
      <c r="G861" s="8" t="e">
        <f t="shared" si="79"/>
        <v>#DIV/0!</v>
      </c>
      <c r="H861" s="8" t="e">
        <f t="shared" si="80"/>
        <v>#DIV/0!</v>
      </c>
    </row>
    <row r="862" spans="1:8" ht="20.25" customHeight="1">
      <c r="A862" s="376">
        <v>322</v>
      </c>
      <c r="B862" s="377" t="s">
        <v>13</v>
      </c>
      <c r="C862" s="432">
        <f>SUM(C863:C868)</f>
        <v>579.31</v>
      </c>
      <c r="D862" s="432">
        <v>254.18</v>
      </c>
      <c r="E862" s="432">
        <v>254.18</v>
      </c>
      <c r="F862" s="432">
        <f>SUM(F863:F868)</f>
        <v>207.46</v>
      </c>
      <c r="G862" s="361">
        <f t="shared" si="79"/>
        <v>35.81156893545771</v>
      </c>
      <c r="H862" s="361">
        <f t="shared" si="80"/>
        <v>81.61932488787474</v>
      </c>
    </row>
    <row r="863" spans="1:8" ht="20.25" customHeight="1">
      <c r="A863" s="320">
        <v>3221</v>
      </c>
      <c r="B863" s="371" t="s">
        <v>14</v>
      </c>
      <c r="C863" s="400"/>
      <c r="D863" s="323"/>
      <c r="E863" s="323"/>
      <c r="F863" s="323">
        <v>175.62</v>
      </c>
      <c r="G863" s="8" t="e">
        <f t="shared" si="79"/>
        <v>#DIV/0!</v>
      </c>
      <c r="H863" s="8" t="e">
        <f t="shared" si="80"/>
        <v>#DIV/0!</v>
      </c>
    </row>
    <row r="864" spans="1:8" ht="20.25" customHeight="1">
      <c r="A864" s="320">
        <v>3222</v>
      </c>
      <c r="B864" s="371" t="s">
        <v>135</v>
      </c>
      <c r="C864" s="400"/>
      <c r="D864" s="323"/>
      <c r="E864" s="323"/>
      <c r="F864" s="323"/>
      <c r="G864" s="8" t="e">
        <f t="shared" si="79"/>
        <v>#DIV/0!</v>
      </c>
      <c r="H864" s="8" t="e">
        <f t="shared" si="80"/>
        <v>#DIV/0!</v>
      </c>
    </row>
    <row r="865" spans="1:8" ht="20.25" customHeight="1">
      <c r="A865" s="320">
        <v>3223</v>
      </c>
      <c r="B865" s="371" t="s">
        <v>68</v>
      </c>
      <c r="C865" s="400"/>
      <c r="D865" s="323"/>
      <c r="E865" s="323"/>
      <c r="F865" s="323"/>
      <c r="G865" s="8" t="e">
        <f t="shared" si="79"/>
        <v>#DIV/0!</v>
      </c>
      <c r="H865" s="8" t="e">
        <f t="shared" si="80"/>
        <v>#DIV/0!</v>
      </c>
    </row>
    <row r="866" spans="1:8" ht="20.25" customHeight="1">
      <c r="A866" s="320">
        <v>3224</v>
      </c>
      <c r="B866" s="371" t="s">
        <v>131</v>
      </c>
      <c r="C866" s="400"/>
      <c r="D866" s="323"/>
      <c r="E866" s="323"/>
      <c r="F866" s="323"/>
      <c r="G866" s="8" t="e">
        <f t="shared" si="79"/>
        <v>#DIV/0!</v>
      </c>
      <c r="H866" s="8" t="e">
        <f t="shared" si="80"/>
        <v>#DIV/0!</v>
      </c>
    </row>
    <row r="867" spans="1:8" ht="20.25" customHeight="1">
      <c r="A867" s="320">
        <v>3225</v>
      </c>
      <c r="B867" s="371" t="s">
        <v>132</v>
      </c>
      <c r="C867" s="400">
        <v>424.3</v>
      </c>
      <c r="D867" s="323"/>
      <c r="E867" s="323"/>
      <c r="F867" s="323">
        <v>31.84</v>
      </c>
      <c r="G867" s="8">
        <f t="shared" si="79"/>
        <v>7.504124440254537</v>
      </c>
      <c r="H867" s="8" t="e">
        <f t="shared" si="80"/>
        <v>#DIV/0!</v>
      </c>
    </row>
    <row r="868" spans="1:8" ht="20.25" customHeight="1">
      <c r="A868" s="320">
        <v>3227</v>
      </c>
      <c r="B868" s="371" t="s">
        <v>109</v>
      </c>
      <c r="C868" s="400">
        <v>155.01</v>
      </c>
      <c r="D868" s="323"/>
      <c r="E868" s="323"/>
      <c r="F868" s="323"/>
      <c r="G868" s="8">
        <f t="shared" si="79"/>
        <v>0</v>
      </c>
      <c r="H868" s="8" t="e">
        <f t="shared" si="80"/>
        <v>#DIV/0!</v>
      </c>
    </row>
    <row r="869" spans="1:8" ht="20.25" customHeight="1">
      <c r="A869" s="376">
        <v>323</v>
      </c>
      <c r="B869" s="377" t="s">
        <v>15</v>
      </c>
      <c r="C869" s="432">
        <f>SUM(C870:C877)</f>
        <v>0</v>
      </c>
      <c r="D869" s="432">
        <v>1045</v>
      </c>
      <c r="E869" s="432">
        <v>1045</v>
      </c>
      <c r="F869" s="432">
        <f>SUM(F870:F876)</f>
        <v>1045</v>
      </c>
      <c r="G869" s="361" t="e">
        <f t="shared" si="79"/>
        <v>#DIV/0!</v>
      </c>
      <c r="H869" s="361">
        <f t="shared" si="80"/>
        <v>100</v>
      </c>
    </row>
    <row r="870" spans="1:8" ht="20.25" customHeight="1">
      <c r="A870" s="320">
        <v>3231</v>
      </c>
      <c r="B870" s="371" t="s">
        <v>133</v>
      </c>
      <c r="C870" s="400">
        <v>0</v>
      </c>
      <c r="D870" s="323">
        <f>E870</f>
        <v>0</v>
      </c>
      <c r="E870" s="323"/>
      <c r="F870" s="323">
        <v>1045</v>
      </c>
      <c r="G870" s="8" t="e">
        <f t="shared" si="79"/>
        <v>#DIV/0!</v>
      </c>
      <c r="H870" s="8" t="e">
        <f t="shared" si="80"/>
        <v>#DIV/0!</v>
      </c>
    </row>
    <row r="871" spans="1:8" ht="20.25" customHeight="1">
      <c r="A871" s="320">
        <v>3232</v>
      </c>
      <c r="B871" s="371" t="s">
        <v>75</v>
      </c>
      <c r="C871" s="400">
        <v>0</v>
      </c>
      <c r="D871" s="323">
        <f aca="true" t="shared" si="81" ref="D871:D876">E871</f>
        <v>0</v>
      </c>
      <c r="E871" s="323"/>
      <c r="F871" s="323"/>
      <c r="G871" s="8" t="e">
        <f t="shared" si="79"/>
        <v>#DIV/0!</v>
      </c>
      <c r="H871" s="8" t="e">
        <f t="shared" si="80"/>
        <v>#DIV/0!</v>
      </c>
    </row>
    <row r="872" spans="1:8" ht="20.25" customHeight="1">
      <c r="A872" s="320">
        <v>3234</v>
      </c>
      <c r="B872" s="371" t="s">
        <v>77</v>
      </c>
      <c r="C872" s="400">
        <v>0</v>
      </c>
      <c r="D872" s="323">
        <f t="shared" si="81"/>
        <v>0</v>
      </c>
      <c r="E872" s="323"/>
      <c r="F872" s="323"/>
      <c r="G872" s="8" t="e">
        <f t="shared" si="79"/>
        <v>#DIV/0!</v>
      </c>
      <c r="H872" s="8" t="e">
        <f t="shared" si="80"/>
        <v>#DIV/0!</v>
      </c>
    </row>
    <row r="873" spans="1:8" ht="20.25" customHeight="1">
      <c r="A873" s="320">
        <v>3235</v>
      </c>
      <c r="B873" s="371" t="s">
        <v>134</v>
      </c>
      <c r="C873" s="400">
        <v>0</v>
      </c>
      <c r="D873" s="323">
        <f t="shared" si="81"/>
        <v>0</v>
      </c>
      <c r="E873" s="323"/>
      <c r="F873" s="323"/>
      <c r="G873" s="8" t="e">
        <f t="shared" si="79"/>
        <v>#DIV/0!</v>
      </c>
      <c r="H873" s="8" t="e">
        <f t="shared" si="80"/>
        <v>#DIV/0!</v>
      </c>
    </row>
    <row r="874" spans="1:8" ht="20.25" customHeight="1">
      <c r="A874" s="320">
        <v>3236</v>
      </c>
      <c r="B874" s="371" t="s">
        <v>111</v>
      </c>
      <c r="C874" s="400">
        <v>0</v>
      </c>
      <c r="D874" s="323">
        <f t="shared" si="81"/>
        <v>0</v>
      </c>
      <c r="E874" s="323"/>
      <c r="F874" s="323"/>
      <c r="G874" s="8" t="e">
        <f t="shared" si="79"/>
        <v>#DIV/0!</v>
      </c>
      <c r="H874" s="8" t="e">
        <f t="shared" si="80"/>
        <v>#DIV/0!</v>
      </c>
    </row>
    <row r="875" spans="1:8" ht="20.25" customHeight="1">
      <c r="A875" s="320">
        <v>3237</v>
      </c>
      <c r="B875" s="371" t="s">
        <v>112</v>
      </c>
      <c r="C875" s="400"/>
      <c r="D875" s="323">
        <f t="shared" si="81"/>
        <v>0</v>
      </c>
      <c r="E875" s="323">
        <v>0</v>
      </c>
      <c r="F875" s="323">
        <v>0</v>
      </c>
      <c r="G875" s="8" t="e">
        <f t="shared" si="79"/>
        <v>#DIV/0!</v>
      </c>
      <c r="H875" s="8" t="e">
        <f t="shared" si="80"/>
        <v>#DIV/0!</v>
      </c>
    </row>
    <row r="876" spans="1:8" ht="20.25" customHeight="1">
      <c r="A876" s="320">
        <v>3238</v>
      </c>
      <c r="B876" s="371" t="s">
        <v>79</v>
      </c>
      <c r="C876" s="400"/>
      <c r="D876" s="323">
        <f t="shared" si="81"/>
        <v>0</v>
      </c>
      <c r="E876" s="323"/>
      <c r="F876" s="323"/>
      <c r="G876" s="8" t="e">
        <f t="shared" si="79"/>
        <v>#DIV/0!</v>
      </c>
      <c r="H876" s="8" t="e">
        <f t="shared" si="80"/>
        <v>#DIV/0!</v>
      </c>
    </row>
    <row r="877" spans="1:8" ht="20.25" customHeight="1">
      <c r="A877" s="409" t="s">
        <v>80</v>
      </c>
      <c r="B877" s="410" t="s">
        <v>16</v>
      </c>
      <c r="C877" s="400"/>
      <c r="D877" s="323"/>
      <c r="E877" s="323"/>
      <c r="F877" s="323"/>
      <c r="G877" s="8" t="e">
        <f t="shared" si="79"/>
        <v>#DIV/0!</v>
      </c>
      <c r="H877" s="8" t="e">
        <f t="shared" si="80"/>
        <v>#DIV/0!</v>
      </c>
    </row>
    <row r="878" spans="1:8" ht="26.25" customHeight="1">
      <c r="A878" s="406">
        <v>324</v>
      </c>
      <c r="B878" s="407" t="s">
        <v>22</v>
      </c>
      <c r="C878" s="432">
        <f>C879</f>
        <v>0</v>
      </c>
      <c r="D878" s="432">
        <f>D879</f>
        <v>0</v>
      </c>
      <c r="E878" s="432">
        <f>E879</f>
        <v>0</v>
      </c>
      <c r="F878" s="432">
        <f>F879</f>
        <v>0</v>
      </c>
      <c r="G878" s="361" t="e">
        <f t="shared" si="79"/>
        <v>#DIV/0!</v>
      </c>
      <c r="H878" s="361" t="e">
        <f t="shared" si="80"/>
        <v>#DIV/0!</v>
      </c>
    </row>
    <row r="879" spans="1:8" ht="33" customHeight="1">
      <c r="A879" s="409">
        <v>3241</v>
      </c>
      <c r="B879" s="410" t="s">
        <v>22</v>
      </c>
      <c r="C879" s="400">
        <v>0</v>
      </c>
      <c r="D879" s="323"/>
      <c r="E879" s="323"/>
      <c r="F879" s="323"/>
      <c r="G879" s="8" t="e">
        <f t="shared" si="79"/>
        <v>#DIV/0!</v>
      </c>
      <c r="H879" s="8" t="e">
        <f t="shared" si="80"/>
        <v>#DIV/0!</v>
      </c>
    </row>
    <row r="880" spans="1:8" ht="20.25" customHeight="1">
      <c r="A880" s="376">
        <v>329</v>
      </c>
      <c r="B880" s="377" t="s">
        <v>17</v>
      </c>
      <c r="C880" s="432">
        <f>SUM(C881:C885)</f>
        <v>86.27</v>
      </c>
      <c r="D880" s="432">
        <v>154.01</v>
      </c>
      <c r="E880" s="432">
        <v>154.01</v>
      </c>
      <c r="F880" s="432">
        <f>SUM(F882:F885)</f>
        <v>154.01</v>
      </c>
      <c r="G880" s="361">
        <f t="shared" si="79"/>
        <v>178.52092268459486</v>
      </c>
      <c r="H880" s="361">
        <f>F880/E880*100</f>
        <v>100</v>
      </c>
    </row>
    <row r="881" spans="1:8" ht="20.25" customHeight="1">
      <c r="A881" s="409">
        <v>3292</v>
      </c>
      <c r="B881" s="410" t="s">
        <v>157</v>
      </c>
      <c r="C881" s="433">
        <v>0</v>
      </c>
      <c r="D881" s="433"/>
      <c r="E881" s="433"/>
      <c r="F881" s="433"/>
      <c r="G881" s="8" t="e">
        <f t="shared" si="79"/>
        <v>#DIV/0!</v>
      </c>
      <c r="H881" s="178" t="e">
        <f>F881/E881*100</f>
        <v>#DIV/0!</v>
      </c>
    </row>
    <row r="882" spans="1:8" ht="20.25" customHeight="1">
      <c r="A882" s="320">
        <v>3293</v>
      </c>
      <c r="B882" s="371" t="s">
        <v>84</v>
      </c>
      <c r="C882" s="400">
        <v>0</v>
      </c>
      <c r="D882" s="323"/>
      <c r="E882" s="323"/>
      <c r="F882" s="323"/>
      <c r="G882" s="8" t="e">
        <f aca="true" t="shared" si="82" ref="G882:G893">F882/C882*100</f>
        <v>#DIV/0!</v>
      </c>
      <c r="H882" s="8" t="e">
        <f aca="true" t="shared" si="83" ref="H882:H893">F882/E882*100</f>
        <v>#DIV/0!</v>
      </c>
    </row>
    <row r="883" spans="1:8" ht="20.25" customHeight="1">
      <c r="A883" s="320">
        <v>3294</v>
      </c>
      <c r="B883" s="371" t="s">
        <v>113</v>
      </c>
      <c r="C883" s="400">
        <v>0</v>
      </c>
      <c r="D883" s="323"/>
      <c r="E883" s="323"/>
      <c r="F883" s="323"/>
      <c r="G883" s="8" t="e">
        <f t="shared" si="82"/>
        <v>#DIV/0!</v>
      </c>
      <c r="H883" s="8" t="e">
        <f t="shared" si="83"/>
        <v>#DIV/0!</v>
      </c>
    </row>
    <row r="884" spans="1:8" ht="20.25" customHeight="1">
      <c r="A884" s="320">
        <v>3295</v>
      </c>
      <c r="B884" s="371" t="s">
        <v>85</v>
      </c>
      <c r="C884" s="400">
        <v>0</v>
      </c>
      <c r="D884" s="323"/>
      <c r="E884" s="323"/>
      <c r="F884" s="323"/>
      <c r="G884" s="8" t="e">
        <f t="shared" si="82"/>
        <v>#DIV/0!</v>
      </c>
      <c r="H884" s="8" t="e">
        <f t="shared" si="83"/>
        <v>#DIV/0!</v>
      </c>
    </row>
    <row r="885" spans="1:8" ht="20.25" customHeight="1">
      <c r="A885" s="320">
        <v>3299</v>
      </c>
      <c r="B885" s="371" t="s">
        <v>17</v>
      </c>
      <c r="C885" s="400">
        <v>86.27</v>
      </c>
      <c r="D885" s="323"/>
      <c r="E885" s="323"/>
      <c r="F885" s="323">
        <v>154.01</v>
      </c>
      <c r="G885" s="8">
        <f t="shared" si="82"/>
        <v>178.52092268459486</v>
      </c>
      <c r="H885" s="8" t="e">
        <f t="shared" si="83"/>
        <v>#DIV/0!</v>
      </c>
    </row>
    <row r="886" spans="1:8" ht="20.25" customHeight="1">
      <c r="A886" s="422">
        <v>34</v>
      </c>
      <c r="B886" s="423" t="s">
        <v>18</v>
      </c>
      <c r="C886" s="435">
        <f>SUM(C887)</f>
        <v>0</v>
      </c>
      <c r="D886" s="435">
        <f>SUM(D887)</f>
        <v>0</v>
      </c>
      <c r="E886" s="435">
        <f>SUM(E887)</f>
        <v>0</v>
      </c>
      <c r="F886" s="435">
        <f>SUM(F887)</f>
        <v>0</v>
      </c>
      <c r="G886" s="102" t="e">
        <f t="shared" si="82"/>
        <v>#DIV/0!</v>
      </c>
      <c r="H886" s="102" t="e">
        <f t="shared" si="83"/>
        <v>#DIV/0!</v>
      </c>
    </row>
    <row r="887" spans="1:8" ht="20.25" customHeight="1">
      <c r="A887" s="376">
        <v>343</v>
      </c>
      <c r="B887" s="377" t="s">
        <v>19</v>
      </c>
      <c r="C887" s="432">
        <f>SUM(C888,C889)</f>
        <v>0</v>
      </c>
      <c r="D887" s="432">
        <f>SUM(D888,D889)</f>
        <v>0</v>
      </c>
      <c r="E887" s="432">
        <f>SUM(E888,E889)</f>
        <v>0</v>
      </c>
      <c r="F887" s="432">
        <f>SUM(F888,F889)</f>
        <v>0</v>
      </c>
      <c r="G887" s="361" t="e">
        <f t="shared" si="82"/>
        <v>#DIV/0!</v>
      </c>
      <c r="H887" s="361" t="e">
        <f t="shared" si="83"/>
        <v>#DIV/0!</v>
      </c>
    </row>
    <row r="888" spans="1:8" ht="20.25" customHeight="1">
      <c r="A888" s="320">
        <v>3431</v>
      </c>
      <c r="B888" s="371" t="s">
        <v>88</v>
      </c>
      <c r="C888" s="400">
        <v>0</v>
      </c>
      <c r="D888" s="323"/>
      <c r="E888" s="323"/>
      <c r="F888" s="323"/>
      <c r="G888" s="8" t="e">
        <f t="shared" si="82"/>
        <v>#DIV/0!</v>
      </c>
      <c r="H888" s="8" t="e">
        <f t="shared" si="83"/>
        <v>#DIV/0!</v>
      </c>
    </row>
    <row r="889" spans="1:8" ht="20.25" customHeight="1">
      <c r="A889" s="320">
        <v>3433</v>
      </c>
      <c r="B889" s="371" t="s">
        <v>120</v>
      </c>
      <c r="C889" s="400"/>
      <c r="D889" s="323"/>
      <c r="E889" s="323"/>
      <c r="F889" s="323"/>
      <c r="G889" s="8" t="e">
        <f t="shared" si="82"/>
        <v>#DIV/0!</v>
      </c>
      <c r="H889" s="8" t="e">
        <f t="shared" si="83"/>
        <v>#DIV/0!</v>
      </c>
    </row>
    <row r="890" spans="1:8" ht="20.25" customHeight="1">
      <c r="A890" s="422">
        <v>42</v>
      </c>
      <c r="B890" s="423" t="s">
        <v>136</v>
      </c>
      <c r="C890" s="435">
        <f>SUM(C891)</f>
        <v>0</v>
      </c>
      <c r="D890" s="435">
        <f aca="true" t="shared" si="84" ref="D890:F891">SUM(D891)</f>
        <v>0</v>
      </c>
      <c r="E890" s="435">
        <f t="shared" si="84"/>
        <v>0</v>
      </c>
      <c r="F890" s="435">
        <f t="shared" si="84"/>
        <v>0</v>
      </c>
      <c r="G890" s="102" t="e">
        <f t="shared" si="82"/>
        <v>#DIV/0!</v>
      </c>
      <c r="H890" s="102" t="e">
        <f t="shared" si="83"/>
        <v>#DIV/0!</v>
      </c>
    </row>
    <row r="891" spans="1:8" ht="20.25" customHeight="1">
      <c r="A891" s="376">
        <v>424</v>
      </c>
      <c r="B891" s="377" t="s">
        <v>137</v>
      </c>
      <c r="C891" s="432">
        <f>SUM(C892)</f>
        <v>0</v>
      </c>
      <c r="D891" s="432">
        <f t="shared" si="84"/>
        <v>0</v>
      </c>
      <c r="E891" s="432">
        <f t="shared" si="84"/>
        <v>0</v>
      </c>
      <c r="F891" s="432">
        <f t="shared" si="84"/>
        <v>0</v>
      </c>
      <c r="G891" s="361" t="e">
        <f t="shared" si="82"/>
        <v>#DIV/0!</v>
      </c>
      <c r="H891" s="361" t="e">
        <f t="shared" si="83"/>
        <v>#DIV/0!</v>
      </c>
    </row>
    <row r="892" spans="1:8" ht="20.25" customHeight="1">
      <c r="A892" s="320">
        <v>4241</v>
      </c>
      <c r="B892" s="371" t="s">
        <v>137</v>
      </c>
      <c r="C892" s="400"/>
      <c r="D892" s="323"/>
      <c r="E892" s="323"/>
      <c r="F892" s="323"/>
      <c r="G892" s="8" t="e">
        <f t="shared" si="82"/>
        <v>#DIV/0!</v>
      </c>
      <c r="H892" s="8" t="e">
        <f t="shared" si="83"/>
        <v>#DIV/0!</v>
      </c>
    </row>
    <row r="893" spans="1:8" ht="20.25" customHeight="1">
      <c r="A893" s="507" t="s">
        <v>5</v>
      </c>
      <c r="B893" s="507"/>
      <c r="C893" s="254">
        <f>SUM(C846,C856,C886,C890)</f>
        <v>665.5799999999999</v>
      </c>
      <c r="D893" s="254">
        <f>SUM(D846,D856,D886,D890)</f>
        <v>1453.19</v>
      </c>
      <c r="E893" s="254">
        <f>SUM(E846,E856,E886,E890)</f>
        <v>1453.19</v>
      </c>
      <c r="F893" s="254">
        <f>SUM(F846,F856,F886,F890)</f>
        <v>1406.47</v>
      </c>
      <c r="G893" s="102">
        <f t="shared" si="82"/>
        <v>211.31494335767306</v>
      </c>
      <c r="H893" s="102">
        <f t="shared" si="83"/>
        <v>96.78500402562638</v>
      </c>
    </row>
    <row r="894" spans="1:8" ht="20.25" customHeight="1">
      <c r="A894" s="43"/>
      <c r="B894" s="43"/>
      <c r="C894" s="43"/>
      <c r="D894" s="43"/>
      <c r="E894" s="43"/>
      <c r="F894" s="43"/>
      <c r="G894" s="43"/>
      <c r="H894" s="43"/>
    </row>
    <row r="895" spans="1:8" ht="20.25" customHeight="1">
      <c r="A895" s="43"/>
      <c r="B895" s="43"/>
      <c r="C895" s="43"/>
      <c r="D895" s="43"/>
      <c r="E895" s="43"/>
      <c r="F895" s="43"/>
      <c r="G895" s="43"/>
      <c r="H895" s="43"/>
    </row>
    <row r="896" spans="1:8" ht="20.25" customHeight="1">
      <c r="A896" s="109" t="s">
        <v>302</v>
      </c>
      <c r="B896" s="9"/>
      <c r="C896" s="10"/>
      <c r="D896" s="10"/>
      <c r="E896" s="10"/>
      <c r="F896" s="10"/>
      <c r="G896" s="10"/>
      <c r="H896" s="10"/>
    </row>
    <row r="897" spans="1:8" ht="20.25" customHeight="1">
      <c r="A897" s="502" t="s">
        <v>59</v>
      </c>
      <c r="B897" s="503" t="s">
        <v>2</v>
      </c>
      <c r="C897" s="503" t="s">
        <v>241</v>
      </c>
      <c r="D897" s="499" t="s">
        <v>243</v>
      </c>
      <c r="E897" s="499" t="s">
        <v>224</v>
      </c>
      <c r="F897" s="499" t="s">
        <v>242</v>
      </c>
      <c r="G897" s="499" t="s">
        <v>56</v>
      </c>
      <c r="H897" s="499" t="s">
        <v>56</v>
      </c>
    </row>
    <row r="898" spans="1:8" ht="20.25" customHeight="1">
      <c r="A898" s="502"/>
      <c r="B898" s="503"/>
      <c r="C898" s="503"/>
      <c r="D898" s="499"/>
      <c r="E898" s="499"/>
      <c r="F898" s="499"/>
      <c r="G898" s="499"/>
      <c r="H898" s="499"/>
    </row>
    <row r="899" spans="1:8" ht="20.25" customHeight="1">
      <c r="A899" s="494">
        <v>1</v>
      </c>
      <c r="B899" s="494"/>
      <c r="C899" s="49">
        <v>2</v>
      </c>
      <c r="D899" s="50">
        <v>3</v>
      </c>
      <c r="E899" s="50">
        <v>4</v>
      </c>
      <c r="F899" s="50">
        <v>5</v>
      </c>
      <c r="G899" s="50" t="s">
        <v>57</v>
      </c>
      <c r="H899" s="50" t="s">
        <v>58</v>
      </c>
    </row>
    <row r="900" spans="1:8" ht="20.25" customHeight="1">
      <c r="A900" s="337">
        <v>32</v>
      </c>
      <c r="B900" s="338" t="s">
        <v>10</v>
      </c>
      <c r="C900" s="304">
        <f>C901+C904</f>
        <v>1901.9</v>
      </c>
      <c r="D900" s="304">
        <f>D901+D904</f>
        <v>2495.1899999999996</v>
      </c>
      <c r="E900" s="304">
        <f>E901+E904</f>
        <v>2495.1899999999996</v>
      </c>
      <c r="F900" s="304">
        <f>F901+F904</f>
        <v>2495.1899999999996</v>
      </c>
      <c r="G900" s="102">
        <f aca="true" t="shared" si="85" ref="G900:G912">F900/C900*100</f>
        <v>131.1945948788054</v>
      </c>
      <c r="H900" s="102">
        <f aca="true" t="shared" si="86" ref="H900:H912">F900/E900*100</f>
        <v>100</v>
      </c>
    </row>
    <row r="901" spans="1:8" ht="20.25" customHeight="1">
      <c r="A901" s="376">
        <v>322</v>
      </c>
      <c r="B901" s="377" t="s">
        <v>13</v>
      </c>
      <c r="C901" s="446">
        <f>C902+C903</f>
        <v>844.11</v>
      </c>
      <c r="D901" s="446">
        <v>1088.86</v>
      </c>
      <c r="E901" s="446">
        <v>1088.86</v>
      </c>
      <c r="F901" s="446">
        <f>F902+F903</f>
        <v>1088.86</v>
      </c>
      <c r="G901" s="382">
        <f t="shared" si="85"/>
        <v>128.99503619196548</v>
      </c>
      <c r="H901" s="382">
        <f t="shared" si="86"/>
        <v>100</v>
      </c>
    </row>
    <row r="902" spans="1:8" ht="20.25" customHeight="1">
      <c r="A902" s="320">
        <v>3221</v>
      </c>
      <c r="B902" s="371" t="s">
        <v>14</v>
      </c>
      <c r="C902" s="456">
        <v>477.8</v>
      </c>
      <c r="D902" s="457"/>
      <c r="E902" s="457"/>
      <c r="F902" s="358">
        <v>331.81</v>
      </c>
      <c r="G902" s="449">
        <f t="shared" si="85"/>
        <v>69.44537463373797</v>
      </c>
      <c r="H902" s="449" t="e">
        <f t="shared" si="86"/>
        <v>#DIV/0!</v>
      </c>
    </row>
    <row r="903" spans="1:8" ht="20.25" customHeight="1">
      <c r="A903" s="320">
        <v>3225</v>
      </c>
      <c r="B903" s="371" t="s">
        <v>196</v>
      </c>
      <c r="C903" s="455">
        <v>366.31</v>
      </c>
      <c r="D903" s="439"/>
      <c r="E903" s="439"/>
      <c r="F903" s="323">
        <v>757.05</v>
      </c>
      <c r="G903" s="8">
        <f t="shared" si="85"/>
        <v>206.66921459965604</v>
      </c>
      <c r="H903" s="8" t="e">
        <f t="shared" si="86"/>
        <v>#DIV/0!</v>
      </c>
    </row>
    <row r="904" spans="1:8" ht="20.25" customHeight="1">
      <c r="A904" s="376">
        <v>323</v>
      </c>
      <c r="B904" s="377" t="s">
        <v>15</v>
      </c>
      <c r="C904" s="469">
        <f>C907</f>
        <v>1057.79</v>
      </c>
      <c r="D904" s="469">
        <v>1406.33</v>
      </c>
      <c r="E904" s="469">
        <v>1406.33</v>
      </c>
      <c r="F904" s="469">
        <f>F907+F908+F905+F906</f>
        <v>1406.33</v>
      </c>
      <c r="G904" s="361">
        <f t="shared" si="85"/>
        <v>132.94982936121536</v>
      </c>
      <c r="H904" s="361">
        <f t="shared" si="86"/>
        <v>100</v>
      </c>
    </row>
    <row r="905" spans="1:8" ht="20.25" customHeight="1">
      <c r="A905" s="470">
        <v>3231</v>
      </c>
      <c r="B905" s="392" t="s">
        <v>133</v>
      </c>
      <c r="C905" s="471"/>
      <c r="D905" s="471"/>
      <c r="E905" s="471"/>
      <c r="F905" s="471">
        <v>53.45</v>
      </c>
      <c r="G905" s="8" t="e">
        <f t="shared" si="85"/>
        <v>#DIV/0!</v>
      </c>
      <c r="H905" s="8" t="e">
        <f t="shared" si="86"/>
        <v>#DIV/0!</v>
      </c>
    </row>
    <row r="906" spans="1:8" ht="20.25" customHeight="1">
      <c r="A906" s="470">
        <v>3235</v>
      </c>
      <c r="B906" s="371" t="s">
        <v>134</v>
      </c>
      <c r="C906" s="471"/>
      <c r="D906" s="471"/>
      <c r="E906" s="471"/>
      <c r="F906" s="471">
        <v>291.99</v>
      </c>
      <c r="G906" s="8" t="e">
        <f t="shared" si="85"/>
        <v>#DIV/0!</v>
      </c>
      <c r="H906" s="8" t="e">
        <f t="shared" si="86"/>
        <v>#DIV/0!</v>
      </c>
    </row>
    <row r="907" spans="1:8" ht="20.25" customHeight="1">
      <c r="A907" s="320">
        <v>3237</v>
      </c>
      <c r="B907" s="371" t="s">
        <v>112</v>
      </c>
      <c r="C907" s="455">
        <v>1057.79</v>
      </c>
      <c r="D907" s="439"/>
      <c r="E907" s="439"/>
      <c r="F907" s="323">
        <v>530.89</v>
      </c>
      <c r="G907" s="8">
        <f t="shared" si="85"/>
        <v>50.188600761965986</v>
      </c>
      <c r="H907" s="8" t="e">
        <f t="shared" si="86"/>
        <v>#DIV/0!</v>
      </c>
    </row>
    <row r="908" spans="1:8" ht="20.25" customHeight="1">
      <c r="A908" s="320">
        <v>3239</v>
      </c>
      <c r="B908" s="371" t="s">
        <v>231</v>
      </c>
      <c r="C908" s="455"/>
      <c r="D908" s="439"/>
      <c r="E908" s="439"/>
      <c r="F908" s="323">
        <v>530</v>
      </c>
      <c r="G908" s="8" t="e">
        <f t="shared" si="85"/>
        <v>#DIV/0!</v>
      </c>
      <c r="H908" s="8" t="e">
        <f t="shared" si="86"/>
        <v>#DIV/0!</v>
      </c>
    </row>
    <row r="909" spans="1:8" ht="20.25" customHeight="1">
      <c r="A909" s="458">
        <v>37</v>
      </c>
      <c r="B909" s="340" t="s">
        <v>151</v>
      </c>
      <c r="C909" s="472">
        <f>C910</f>
        <v>0</v>
      </c>
      <c r="D909" s="472">
        <f>D910</f>
        <v>26.54</v>
      </c>
      <c r="E909" s="472">
        <f>E910</f>
        <v>26.54</v>
      </c>
      <c r="F909" s="472">
        <f>F910</f>
        <v>26.54</v>
      </c>
      <c r="G909" s="102" t="e">
        <f t="shared" si="85"/>
        <v>#DIV/0!</v>
      </c>
      <c r="H909" s="102">
        <f t="shared" si="86"/>
        <v>100</v>
      </c>
    </row>
    <row r="910" spans="1:8" ht="27" customHeight="1">
      <c r="A910" s="406">
        <v>372</v>
      </c>
      <c r="B910" s="407" t="s">
        <v>122</v>
      </c>
      <c r="C910" s="469">
        <f>C911</f>
        <v>0</v>
      </c>
      <c r="D910" s="418">
        <v>26.54</v>
      </c>
      <c r="E910" s="418">
        <v>26.54</v>
      </c>
      <c r="F910" s="418">
        <f>F911</f>
        <v>26.54</v>
      </c>
      <c r="G910" s="361" t="e">
        <f t="shared" si="85"/>
        <v>#DIV/0!</v>
      </c>
      <c r="H910" s="361">
        <f t="shared" si="86"/>
        <v>100</v>
      </c>
    </row>
    <row r="911" spans="1:8" ht="20.25" customHeight="1">
      <c r="A911" s="409">
        <v>3722</v>
      </c>
      <c r="B911" s="410" t="s">
        <v>123</v>
      </c>
      <c r="C911" s="455"/>
      <c r="D911" s="439"/>
      <c r="E911" s="439"/>
      <c r="F911" s="323">
        <v>26.54</v>
      </c>
      <c r="G911" s="8" t="e">
        <f t="shared" si="85"/>
        <v>#DIV/0!</v>
      </c>
      <c r="H911" s="8" t="e">
        <f t="shared" si="86"/>
        <v>#DIV/0!</v>
      </c>
    </row>
    <row r="912" spans="1:8" ht="20.25" customHeight="1">
      <c r="A912" s="507" t="s">
        <v>5</v>
      </c>
      <c r="B912" s="507"/>
      <c r="C912" s="304">
        <f>C900+C909</f>
        <v>1901.9</v>
      </c>
      <c r="D912" s="304">
        <f>D900+D909</f>
        <v>2521.7299999999996</v>
      </c>
      <c r="E912" s="304">
        <f>E900+E909</f>
        <v>2521.7299999999996</v>
      </c>
      <c r="F912" s="304">
        <f>F900+F909</f>
        <v>2521.7299999999996</v>
      </c>
      <c r="G912" s="102">
        <f t="shared" si="85"/>
        <v>132.59004153740992</v>
      </c>
      <c r="H912" s="102">
        <f t="shared" si="86"/>
        <v>100</v>
      </c>
    </row>
    <row r="913" spans="1:8" ht="20.25" customHeight="1">
      <c r="A913" s="43"/>
      <c r="B913" s="43"/>
      <c r="C913" s="43"/>
      <c r="D913" s="43"/>
      <c r="E913" s="43"/>
      <c r="F913" s="43"/>
      <c r="G913" s="43"/>
      <c r="H913" s="43"/>
    </row>
    <row r="914" spans="1:8" ht="40.5" customHeight="1">
      <c r="A914" s="525" t="s">
        <v>312</v>
      </c>
      <c r="B914" s="526"/>
      <c r="C914" s="304">
        <f>C912+C893+C839</f>
        <v>5354.66</v>
      </c>
      <c r="D914" s="304">
        <f>D912+D893+D839</f>
        <v>6774.92</v>
      </c>
      <c r="E914" s="304">
        <f>E912+E893+E839</f>
        <v>6774.92</v>
      </c>
      <c r="F914" s="304">
        <f>F912+F893+F839</f>
        <v>6728.2</v>
      </c>
      <c r="G914" s="102">
        <f>F914/C914*100</f>
        <v>125.65130185670053</v>
      </c>
      <c r="H914" s="102">
        <f>F914/E914*100</f>
        <v>99.31039776115436</v>
      </c>
    </row>
    <row r="915" spans="1:8" s="125" customFormat="1" ht="20.25" customHeight="1">
      <c r="A915" s="132"/>
      <c r="B915" s="132"/>
      <c r="C915" s="330"/>
      <c r="D915" s="330"/>
      <c r="E915" s="330"/>
      <c r="F915" s="330"/>
      <c r="G915" s="119"/>
      <c r="H915" s="119"/>
    </row>
    <row r="916" spans="1:8" ht="20.25" customHeight="1">
      <c r="A916" s="513" t="s">
        <v>289</v>
      </c>
      <c r="B916" s="513"/>
      <c r="C916" s="513"/>
      <c r="D916" s="513"/>
      <c r="E916" s="29"/>
      <c r="F916" s="29"/>
      <c r="G916" s="10"/>
      <c r="H916" s="10"/>
    </row>
    <row r="917" spans="1:8" ht="20.25" customHeight="1">
      <c r="A917" s="313"/>
      <c r="B917" s="313"/>
      <c r="C917" s="313"/>
      <c r="D917" s="313"/>
      <c r="E917" s="29"/>
      <c r="F917" s="29"/>
      <c r="G917" s="10"/>
      <c r="H917" s="10"/>
    </row>
    <row r="918" spans="1:8" ht="20.25" customHeight="1">
      <c r="A918" s="111" t="s">
        <v>291</v>
      </c>
      <c r="B918" s="112"/>
      <c r="C918" s="30"/>
      <c r="D918" s="29"/>
      <c r="E918" s="29"/>
      <c r="F918" s="29"/>
      <c r="G918" s="29"/>
      <c r="H918" s="32"/>
    </row>
    <row r="919" spans="1:8" ht="20.25" customHeight="1">
      <c r="A919" s="502" t="s">
        <v>59</v>
      </c>
      <c r="B919" s="503" t="s">
        <v>2</v>
      </c>
      <c r="C919" s="503" t="s">
        <v>241</v>
      </c>
      <c r="D919" s="499" t="s">
        <v>243</v>
      </c>
      <c r="E919" s="499" t="s">
        <v>224</v>
      </c>
      <c r="F919" s="499" t="s">
        <v>242</v>
      </c>
      <c r="G919" s="499" t="s">
        <v>56</v>
      </c>
      <c r="H919" s="499" t="s">
        <v>56</v>
      </c>
    </row>
    <row r="920" spans="1:8" ht="20.25" customHeight="1">
      <c r="A920" s="502"/>
      <c r="B920" s="503"/>
      <c r="C920" s="503"/>
      <c r="D920" s="499"/>
      <c r="E920" s="499"/>
      <c r="F920" s="499"/>
      <c r="G920" s="499"/>
      <c r="H920" s="499"/>
    </row>
    <row r="921" spans="1:8" ht="20.25" customHeight="1">
      <c r="A921" s="494">
        <v>1</v>
      </c>
      <c r="B921" s="494"/>
      <c r="C921" s="49">
        <v>2</v>
      </c>
      <c r="D921" s="50">
        <v>3</v>
      </c>
      <c r="E921" s="50">
        <v>4</v>
      </c>
      <c r="F921" s="50">
        <v>5</v>
      </c>
      <c r="G921" s="50" t="s">
        <v>57</v>
      </c>
      <c r="H921" s="50" t="s">
        <v>58</v>
      </c>
    </row>
    <row r="922" spans="1:8" ht="20.25" customHeight="1">
      <c r="A922" s="339">
        <v>32</v>
      </c>
      <c r="B922" s="340" t="s">
        <v>10</v>
      </c>
      <c r="C922" s="424">
        <f>C923</f>
        <v>0</v>
      </c>
      <c r="D922" s="424">
        <f>D923</f>
        <v>1243</v>
      </c>
      <c r="E922" s="424">
        <f>E923</f>
        <v>1243</v>
      </c>
      <c r="F922" s="420">
        <f>F923</f>
        <v>1243</v>
      </c>
      <c r="G922" s="102" t="e">
        <f>F922/C922*100</f>
        <v>#DIV/0!</v>
      </c>
      <c r="H922" s="102">
        <f>F922/E922*100</f>
        <v>100</v>
      </c>
    </row>
    <row r="923" spans="1:8" ht="20.25" customHeight="1">
      <c r="A923" s="473">
        <v>323</v>
      </c>
      <c r="B923" s="407" t="s">
        <v>15</v>
      </c>
      <c r="C923" s="432"/>
      <c r="D923" s="432">
        <v>1243</v>
      </c>
      <c r="E923" s="432">
        <v>1243</v>
      </c>
      <c r="F923" s="432">
        <f>F924</f>
        <v>1243</v>
      </c>
      <c r="G923" s="361" t="e">
        <f>F923/C923*100</f>
        <v>#DIV/0!</v>
      </c>
      <c r="H923" s="361">
        <f>F923/E923*100</f>
        <v>100</v>
      </c>
    </row>
    <row r="924" spans="1:8" ht="20.25" customHeight="1">
      <c r="A924" s="474">
        <v>3237</v>
      </c>
      <c r="B924" s="410" t="s">
        <v>112</v>
      </c>
      <c r="C924" s="400"/>
      <c r="D924" s="323"/>
      <c r="E924" s="323"/>
      <c r="F924" s="323">
        <v>1243</v>
      </c>
      <c r="G924" s="8" t="e">
        <f>F924/C924*100</f>
        <v>#DIV/0!</v>
      </c>
      <c r="H924" s="8" t="e">
        <f>F924/E924*100</f>
        <v>#DIV/0!</v>
      </c>
    </row>
    <row r="925" spans="1:8" ht="20.25" customHeight="1">
      <c r="A925" s="500" t="s">
        <v>5</v>
      </c>
      <c r="B925" s="500"/>
      <c r="C925" s="303">
        <f>C922</f>
        <v>0</v>
      </c>
      <c r="D925" s="303">
        <f>D922</f>
        <v>1243</v>
      </c>
      <c r="E925" s="303">
        <f>E922</f>
        <v>1243</v>
      </c>
      <c r="F925" s="303">
        <f>F922</f>
        <v>1243</v>
      </c>
      <c r="G925" s="102" t="e">
        <f>F925/C925*100</f>
        <v>#DIV/0!</v>
      </c>
      <c r="H925" s="102">
        <f>F925/E925*100</f>
        <v>100</v>
      </c>
    </row>
    <row r="926" spans="1:8" ht="20.25" customHeight="1">
      <c r="A926" s="43"/>
      <c r="B926" s="43"/>
      <c r="C926" s="43"/>
      <c r="D926" s="43"/>
      <c r="E926" s="43"/>
      <c r="F926" s="43"/>
      <c r="G926" s="43"/>
      <c r="H926" s="43"/>
    </row>
    <row r="927" spans="1:8" ht="39.75" customHeight="1">
      <c r="A927" s="525" t="s">
        <v>313</v>
      </c>
      <c r="B927" s="526"/>
      <c r="C927" s="303">
        <f>C925</f>
        <v>0</v>
      </c>
      <c r="D927" s="303">
        <f>D925</f>
        <v>1243</v>
      </c>
      <c r="E927" s="303">
        <f>E925</f>
        <v>1243</v>
      </c>
      <c r="F927" s="303">
        <f>F925</f>
        <v>1243</v>
      </c>
      <c r="G927" s="102" t="e">
        <f>F927/C927*100</f>
        <v>#DIV/0!</v>
      </c>
      <c r="H927" s="102">
        <f>F927/E927*100</f>
        <v>100</v>
      </c>
    </row>
    <row r="928" spans="1:8" ht="20.25" customHeight="1">
      <c r="A928" s="43"/>
      <c r="B928" s="43"/>
      <c r="C928" s="43"/>
      <c r="D928" s="43"/>
      <c r="E928" s="43"/>
      <c r="F928" s="43"/>
      <c r="G928" s="43"/>
      <c r="H928" s="43"/>
    </row>
    <row r="929" spans="1:8" ht="20.25" customHeight="1">
      <c r="A929" s="513" t="s">
        <v>290</v>
      </c>
      <c r="B929" s="513"/>
      <c r="C929" s="513"/>
      <c r="D929" s="513"/>
      <c r="E929" s="29"/>
      <c r="F929" s="29"/>
      <c r="G929" s="10"/>
      <c r="H929" s="10"/>
    </row>
    <row r="930" spans="1:8" ht="20.25" customHeight="1">
      <c r="A930" s="313"/>
      <c r="B930" s="313"/>
      <c r="C930" s="313"/>
      <c r="D930" s="313"/>
      <c r="E930" s="29"/>
      <c r="F930" s="29"/>
      <c r="G930" s="10"/>
      <c r="H930" s="10"/>
    </row>
    <row r="931" spans="1:8" ht="20.25" customHeight="1">
      <c r="A931" s="111" t="s">
        <v>173</v>
      </c>
      <c r="B931" s="112"/>
      <c r="C931" s="30"/>
      <c r="D931" s="29"/>
      <c r="E931" s="29"/>
      <c r="F931" s="29"/>
      <c r="G931" s="29"/>
      <c r="H931" s="32"/>
    </row>
    <row r="932" spans="1:8" ht="20.25" customHeight="1">
      <c r="A932" s="502" t="s">
        <v>59</v>
      </c>
      <c r="B932" s="503" t="s">
        <v>2</v>
      </c>
      <c r="C932" s="503" t="s">
        <v>241</v>
      </c>
      <c r="D932" s="499" t="s">
        <v>243</v>
      </c>
      <c r="E932" s="499" t="s">
        <v>224</v>
      </c>
      <c r="F932" s="499" t="s">
        <v>242</v>
      </c>
      <c r="G932" s="499" t="s">
        <v>56</v>
      </c>
      <c r="H932" s="499" t="s">
        <v>56</v>
      </c>
    </row>
    <row r="933" spans="1:8" ht="20.25" customHeight="1">
      <c r="A933" s="502"/>
      <c r="B933" s="503"/>
      <c r="C933" s="503"/>
      <c r="D933" s="499"/>
      <c r="E933" s="499"/>
      <c r="F933" s="499"/>
      <c r="G933" s="499"/>
      <c r="H933" s="499"/>
    </row>
    <row r="934" spans="1:8" ht="20.25" customHeight="1">
      <c r="A934" s="494">
        <v>1</v>
      </c>
      <c r="B934" s="494"/>
      <c r="C934" s="49">
        <v>2</v>
      </c>
      <c r="D934" s="50">
        <v>3</v>
      </c>
      <c r="E934" s="50">
        <v>4</v>
      </c>
      <c r="F934" s="50">
        <v>5</v>
      </c>
      <c r="G934" s="50" t="s">
        <v>57</v>
      </c>
      <c r="H934" s="50" t="s">
        <v>58</v>
      </c>
    </row>
    <row r="935" spans="1:8" ht="20.25" customHeight="1">
      <c r="A935" s="339">
        <v>38</v>
      </c>
      <c r="B935" s="340" t="s">
        <v>228</v>
      </c>
      <c r="C935" s="424">
        <f>C936</f>
        <v>0</v>
      </c>
      <c r="D935" s="424">
        <f>D936</f>
        <v>883.4</v>
      </c>
      <c r="E935" s="424">
        <f>E936</f>
        <v>883.4</v>
      </c>
      <c r="F935" s="424">
        <f>F936</f>
        <v>883.4</v>
      </c>
      <c r="G935" s="102" t="e">
        <f>F935/C935*100</f>
        <v>#DIV/0!</v>
      </c>
      <c r="H935" s="102">
        <f>F935/E935*100</f>
        <v>100</v>
      </c>
    </row>
    <row r="936" spans="1:8" ht="20.25" customHeight="1">
      <c r="A936" s="473">
        <v>381</v>
      </c>
      <c r="B936" s="407" t="s">
        <v>164</v>
      </c>
      <c r="C936" s="432"/>
      <c r="D936" s="432">
        <v>883.4</v>
      </c>
      <c r="E936" s="432">
        <v>883.4</v>
      </c>
      <c r="F936" s="432">
        <f>F937</f>
        <v>883.4</v>
      </c>
      <c r="G936" s="361" t="e">
        <f>F936/C936*100</f>
        <v>#DIV/0!</v>
      </c>
      <c r="H936" s="361">
        <f>F936/E936*100</f>
        <v>100</v>
      </c>
    </row>
    <row r="937" spans="1:8" ht="20.25" customHeight="1">
      <c r="A937" s="474">
        <v>3812</v>
      </c>
      <c r="B937" s="410" t="s">
        <v>229</v>
      </c>
      <c r="C937" s="400"/>
      <c r="D937" s="323"/>
      <c r="E937" s="323"/>
      <c r="F937" s="323">
        <v>883.4</v>
      </c>
      <c r="G937" s="8" t="e">
        <f>F937/C937*100</f>
        <v>#DIV/0!</v>
      </c>
      <c r="H937" s="8" t="e">
        <f>F937/E937*100</f>
        <v>#DIV/0!</v>
      </c>
    </row>
    <row r="938" spans="1:8" ht="20.25" customHeight="1">
      <c r="A938" s="500" t="s">
        <v>5</v>
      </c>
      <c r="B938" s="500"/>
      <c r="C938" s="303">
        <f>C935</f>
        <v>0</v>
      </c>
      <c r="D938" s="303">
        <f>D935</f>
        <v>883.4</v>
      </c>
      <c r="E938" s="303">
        <f>E935</f>
        <v>883.4</v>
      </c>
      <c r="F938" s="303">
        <f>F935</f>
        <v>883.4</v>
      </c>
      <c r="G938" s="102" t="e">
        <f>F938/C938*100</f>
        <v>#DIV/0!</v>
      </c>
      <c r="H938" s="102">
        <f>F938/E938*100</f>
        <v>100</v>
      </c>
    </row>
    <row r="939" spans="1:8" ht="20.25" customHeight="1">
      <c r="A939" s="43"/>
      <c r="B939" s="43"/>
      <c r="C939" s="43"/>
      <c r="D939" s="43"/>
      <c r="E939" s="43"/>
      <c r="F939" s="43"/>
      <c r="G939" s="43"/>
      <c r="H939" s="43"/>
    </row>
    <row r="940" spans="1:8" ht="56.25" customHeight="1">
      <c r="A940" s="525" t="s">
        <v>314</v>
      </c>
      <c r="B940" s="526"/>
      <c r="C940" s="303">
        <f>C938</f>
        <v>0</v>
      </c>
      <c r="D940" s="303">
        <f>D938</f>
        <v>883.4</v>
      </c>
      <c r="E940" s="303">
        <f>E938</f>
        <v>883.4</v>
      </c>
      <c r="F940" s="303">
        <f>F938</f>
        <v>883.4</v>
      </c>
      <c r="G940" s="102" t="e">
        <f>F940/C940*100</f>
        <v>#DIV/0!</v>
      </c>
      <c r="H940" s="102">
        <f>F940/E940*100</f>
        <v>100</v>
      </c>
    </row>
    <row r="941" spans="1:8" ht="20.25" customHeight="1">
      <c r="A941" s="43"/>
      <c r="B941" s="43"/>
      <c r="C941" s="43"/>
      <c r="D941" s="43"/>
      <c r="E941" s="43"/>
      <c r="F941" s="43"/>
      <c r="G941" s="43"/>
      <c r="H941" s="43"/>
    </row>
    <row r="942" spans="1:8" ht="53.25" customHeight="1">
      <c r="A942" s="525" t="s">
        <v>315</v>
      </c>
      <c r="B942" s="526"/>
      <c r="C942" s="303">
        <f>C940+C927+C914+C778+C659</f>
        <v>135246.16999999998</v>
      </c>
      <c r="D942" s="303">
        <f>D940+D927+D914+D778+D659</f>
        <v>172949.78999999998</v>
      </c>
      <c r="E942" s="303">
        <f>E940+E927+E914+E778+E659</f>
        <v>172949.78999999998</v>
      </c>
      <c r="F942" s="303">
        <f>F940+F927+F914+F778+F659</f>
        <v>172026.68</v>
      </c>
      <c r="G942" s="102">
        <f>F942/C942*100</f>
        <v>127.19523221988469</v>
      </c>
      <c r="H942" s="102">
        <f>F942/E942*100</f>
        <v>99.46625549530879</v>
      </c>
    </row>
    <row r="943" spans="1:8" ht="20.25" customHeight="1">
      <c r="A943" s="43"/>
      <c r="B943" s="43"/>
      <c r="C943" s="43"/>
      <c r="D943" s="43"/>
      <c r="E943" s="43"/>
      <c r="F943" s="43"/>
      <c r="G943" s="43"/>
      <c r="H943" s="43"/>
    </row>
    <row r="944" spans="1:8" ht="20.25" customHeight="1">
      <c r="A944" s="43"/>
      <c r="B944" s="43"/>
      <c r="C944" s="43"/>
      <c r="D944" s="43"/>
      <c r="E944" s="43"/>
      <c r="F944" s="43"/>
      <c r="G944" s="43"/>
      <c r="H944" s="43"/>
    </row>
    <row r="945" spans="1:8" ht="20.25" customHeight="1">
      <c r="A945" s="522" t="s">
        <v>293</v>
      </c>
      <c r="B945" s="522"/>
      <c r="C945" s="522"/>
      <c r="D945" s="523"/>
      <c r="E945" s="523"/>
      <c r="F945" s="523"/>
      <c r="G945" s="523"/>
      <c r="H945" s="43"/>
    </row>
    <row r="946" spans="1:8" ht="20.25" customHeight="1">
      <c r="A946" s="513" t="s">
        <v>292</v>
      </c>
      <c r="B946" s="513"/>
      <c r="C946" s="513"/>
      <c r="D946" s="513"/>
      <c r="E946" s="43"/>
      <c r="F946" s="43"/>
      <c r="G946" s="43"/>
      <c r="H946" s="43"/>
    </row>
    <row r="947" spans="1:8" ht="20.25" customHeight="1">
      <c r="A947" s="43"/>
      <c r="B947" s="43"/>
      <c r="C947" s="43"/>
      <c r="D947" s="43"/>
      <c r="E947" s="43"/>
      <c r="F947" s="43"/>
      <c r="G947" s="43"/>
      <c r="H947" s="43"/>
    </row>
    <row r="948" spans="1:8" ht="20.25" customHeight="1">
      <c r="A948" s="109" t="s">
        <v>296</v>
      </c>
      <c r="B948" s="43"/>
      <c r="C948" s="43"/>
      <c r="D948" s="43"/>
      <c r="E948" s="43"/>
      <c r="F948" s="43"/>
      <c r="G948" s="43"/>
      <c r="H948" s="43"/>
    </row>
    <row r="949" spans="1:8" ht="20.25" customHeight="1">
      <c r="A949" s="502" t="s">
        <v>59</v>
      </c>
      <c r="B949" s="503" t="s">
        <v>2</v>
      </c>
      <c r="C949" s="503" t="s">
        <v>241</v>
      </c>
      <c r="D949" s="499" t="s">
        <v>243</v>
      </c>
      <c r="E949" s="499" t="s">
        <v>224</v>
      </c>
      <c r="F949" s="499" t="s">
        <v>242</v>
      </c>
      <c r="G949" s="499" t="s">
        <v>56</v>
      </c>
      <c r="H949" s="499" t="s">
        <v>56</v>
      </c>
    </row>
    <row r="950" spans="1:8" ht="20.25" customHeight="1">
      <c r="A950" s="502"/>
      <c r="B950" s="503"/>
      <c r="C950" s="503"/>
      <c r="D950" s="499"/>
      <c r="E950" s="499"/>
      <c r="F950" s="499"/>
      <c r="G950" s="499"/>
      <c r="H950" s="499"/>
    </row>
    <row r="951" spans="1:8" ht="20.25" customHeight="1">
      <c r="A951" s="494">
        <v>1</v>
      </c>
      <c r="B951" s="494"/>
      <c r="C951" s="49">
        <v>2</v>
      </c>
      <c r="D951" s="50">
        <v>3</v>
      </c>
      <c r="E951" s="50">
        <v>4</v>
      </c>
      <c r="F951" s="50">
        <v>5</v>
      </c>
      <c r="G951" s="50" t="s">
        <v>57</v>
      </c>
      <c r="H951" s="50" t="s">
        <v>58</v>
      </c>
    </row>
    <row r="952" spans="1:8" ht="20.25" customHeight="1">
      <c r="A952" s="428">
        <v>31</v>
      </c>
      <c r="B952" s="429" t="s">
        <v>6</v>
      </c>
      <c r="C952" s="459">
        <f>SUM(C953,C957,C959)</f>
        <v>0</v>
      </c>
      <c r="D952" s="459">
        <f>SUM(D953,D957,D959)</f>
        <v>0</v>
      </c>
      <c r="E952" s="459">
        <f>SUM(E953,E957,E959)</f>
        <v>0</v>
      </c>
      <c r="F952" s="459">
        <f>SUM(F953,F957,F959)</f>
        <v>0</v>
      </c>
      <c r="G952" s="102" t="e">
        <f>F952/C952*100</f>
        <v>#DIV/0!</v>
      </c>
      <c r="H952" s="102" t="e">
        <f>F952/E952*100</f>
        <v>#DIV/0!</v>
      </c>
    </row>
    <row r="953" spans="1:8" ht="20.25" customHeight="1">
      <c r="A953" s="406">
        <v>311</v>
      </c>
      <c r="B953" s="407" t="s">
        <v>7</v>
      </c>
      <c r="C953" s="413">
        <f>SUM(C954:C956)</f>
        <v>0</v>
      </c>
      <c r="D953" s="413">
        <f>SUM(D954:D956)</f>
        <v>0</v>
      </c>
      <c r="E953" s="413">
        <f>SUM(E954:E956)</f>
        <v>0</v>
      </c>
      <c r="F953" s="413">
        <f>SUM(F954:F956)</f>
        <v>0</v>
      </c>
      <c r="G953" s="361" t="e">
        <f>F953/C953*100</f>
        <v>#DIV/0!</v>
      </c>
      <c r="H953" s="361" t="e">
        <f>F953/E953*100</f>
        <v>#DIV/0!</v>
      </c>
    </row>
    <row r="954" spans="1:8" ht="20.25" customHeight="1">
      <c r="A954" s="409">
        <v>3111</v>
      </c>
      <c r="B954" s="371" t="s">
        <v>60</v>
      </c>
      <c r="C954" s="358">
        <v>0</v>
      </c>
      <c r="D954" s="358"/>
      <c r="E954" s="358"/>
      <c r="F954" s="358"/>
      <c r="G954" s="8" t="e">
        <f>F954/C954*100</f>
        <v>#DIV/0!</v>
      </c>
      <c r="H954" s="8" t="e">
        <f>F954/E954*100</f>
        <v>#DIV/0!</v>
      </c>
    </row>
    <row r="955" spans="1:8" ht="20.25" customHeight="1">
      <c r="A955" s="409">
        <v>3113</v>
      </c>
      <c r="B955" s="371" t="s">
        <v>158</v>
      </c>
      <c r="C955" s="358">
        <v>0</v>
      </c>
      <c r="D955" s="358"/>
      <c r="E955" s="358"/>
      <c r="F955" s="358"/>
      <c r="G955" s="8" t="e">
        <f>F955/C955*100</f>
        <v>#DIV/0!</v>
      </c>
      <c r="H955" s="8" t="e">
        <f>F955/E955*100</f>
        <v>#DIV/0!</v>
      </c>
    </row>
    <row r="956" spans="1:8" ht="20.25" customHeight="1">
      <c r="A956" s="409">
        <v>3114</v>
      </c>
      <c r="B956" s="371" t="s">
        <v>159</v>
      </c>
      <c r="C956" s="358">
        <v>0</v>
      </c>
      <c r="D956" s="358"/>
      <c r="E956" s="358"/>
      <c r="F956" s="358"/>
      <c r="G956" s="8" t="e">
        <f>F956/C956*100</f>
        <v>#DIV/0!</v>
      </c>
      <c r="H956" s="8" t="e">
        <f>F956/E956*100</f>
        <v>#DIV/0!</v>
      </c>
    </row>
    <row r="957" spans="1:8" ht="20.25" customHeight="1">
      <c r="A957" s="406">
        <v>312</v>
      </c>
      <c r="B957" s="407" t="s">
        <v>8</v>
      </c>
      <c r="C957" s="413">
        <f>SUM(C958)</f>
        <v>0</v>
      </c>
      <c r="D957" s="413">
        <f>SUM(D958)</f>
        <v>0</v>
      </c>
      <c r="E957" s="413">
        <f>SUM(E958)</f>
        <v>0</v>
      </c>
      <c r="F957" s="413">
        <f>SUM(F958)</f>
        <v>0</v>
      </c>
      <c r="G957" s="361" t="e">
        <f aca="true" t="shared" si="87" ref="G957:G965">F957/C957*100</f>
        <v>#DIV/0!</v>
      </c>
      <c r="H957" s="361" t="e">
        <f aca="true" t="shared" si="88" ref="H957:H965">F957/E957*100</f>
        <v>#DIV/0!</v>
      </c>
    </row>
    <row r="958" spans="1:8" ht="20.25" customHeight="1">
      <c r="A958" s="409" t="s">
        <v>71</v>
      </c>
      <c r="B958" s="410" t="s">
        <v>8</v>
      </c>
      <c r="C958" s="358">
        <v>0</v>
      </c>
      <c r="D958" s="358"/>
      <c r="E958" s="358"/>
      <c r="F958" s="358"/>
      <c r="G958" s="8" t="e">
        <f t="shared" si="87"/>
        <v>#DIV/0!</v>
      </c>
      <c r="H958" s="8" t="e">
        <f t="shared" si="88"/>
        <v>#DIV/0!</v>
      </c>
    </row>
    <row r="959" spans="1:8" ht="20.25" customHeight="1">
      <c r="A959" s="406">
        <v>313</v>
      </c>
      <c r="B959" s="407" t="s">
        <v>9</v>
      </c>
      <c r="C959" s="413">
        <f>SUM(C960:C961)</f>
        <v>0</v>
      </c>
      <c r="D959" s="413">
        <f>SUM(D960:D961)</f>
        <v>0</v>
      </c>
      <c r="E959" s="413">
        <f>SUM(E960:E961)</f>
        <v>0</v>
      </c>
      <c r="F959" s="413">
        <f>SUM(F960:F961)</f>
        <v>0</v>
      </c>
      <c r="G959" s="361" t="e">
        <f t="shared" si="87"/>
        <v>#DIV/0!</v>
      </c>
      <c r="H959" s="361" t="e">
        <f t="shared" si="88"/>
        <v>#DIV/0!</v>
      </c>
    </row>
    <row r="960" spans="1:8" ht="20.25" customHeight="1">
      <c r="A960" s="409">
        <v>3132</v>
      </c>
      <c r="B960" s="410" t="s">
        <v>61</v>
      </c>
      <c r="C960" s="358">
        <v>0</v>
      </c>
      <c r="D960" s="358"/>
      <c r="E960" s="358"/>
      <c r="F960" s="358"/>
      <c r="G960" s="8" t="e">
        <f t="shared" si="87"/>
        <v>#DIV/0!</v>
      </c>
      <c r="H960" s="8" t="e">
        <f t="shared" si="88"/>
        <v>#DIV/0!</v>
      </c>
    </row>
    <row r="961" spans="1:8" ht="20.25" customHeight="1">
      <c r="A961" s="409">
        <v>3133</v>
      </c>
      <c r="B961" s="410" t="s">
        <v>62</v>
      </c>
      <c r="C961" s="358">
        <v>0</v>
      </c>
      <c r="D961" s="358"/>
      <c r="E961" s="358"/>
      <c r="F961" s="358"/>
      <c r="G961" s="8" t="e">
        <f t="shared" si="87"/>
        <v>#DIV/0!</v>
      </c>
      <c r="H961" s="8" t="e">
        <f t="shared" si="88"/>
        <v>#DIV/0!</v>
      </c>
    </row>
    <row r="962" spans="1:8" ht="20.25" customHeight="1">
      <c r="A962" s="337">
        <v>32</v>
      </c>
      <c r="B962" s="338" t="s">
        <v>10</v>
      </c>
      <c r="C962" s="254">
        <f>SUM(C963,C968,C975,C986,C984)</f>
        <v>774.14</v>
      </c>
      <c r="D962" s="254">
        <f>SUM(D963,D968,D975,D986,D984)</f>
        <v>1730.91</v>
      </c>
      <c r="E962" s="254">
        <f>SUM(E963,E968,E975,E986,E984)</f>
        <v>1730.91</v>
      </c>
      <c r="F962" s="254">
        <f>SUM(F963,F968,F975,F986,F984)</f>
        <v>1730.91</v>
      </c>
      <c r="G962" s="102">
        <f t="shared" si="87"/>
        <v>223.591340067688</v>
      </c>
      <c r="H962" s="102">
        <f t="shared" si="88"/>
        <v>100</v>
      </c>
    </row>
    <row r="963" spans="1:8" ht="20.25" customHeight="1">
      <c r="A963" s="369">
        <v>321</v>
      </c>
      <c r="B963" s="370" t="s">
        <v>11</v>
      </c>
      <c r="C963" s="431">
        <f>SUM(C964:C967)</f>
        <v>0</v>
      </c>
      <c r="D963" s="431">
        <f>SUM(D964:D967)</f>
        <v>0</v>
      </c>
      <c r="E963" s="431">
        <f>SUM(E964:E967)</f>
        <v>0</v>
      </c>
      <c r="F963" s="431">
        <f>SUM(F964:F967)</f>
        <v>0</v>
      </c>
      <c r="G963" s="361" t="e">
        <f t="shared" si="87"/>
        <v>#DIV/0!</v>
      </c>
      <c r="H963" s="361" t="e">
        <f t="shared" si="88"/>
        <v>#DIV/0!</v>
      </c>
    </row>
    <row r="964" spans="1:8" ht="20.25" customHeight="1">
      <c r="A964" s="320" t="s">
        <v>63</v>
      </c>
      <c r="B964" s="371" t="s">
        <v>64</v>
      </c>
      <c r="C964" s="400">
        <v>0</v>
      </c>
      <c r="D964" s="323"/>
      <c r="E964" s="323"/>
      <c r="F964" s="323"/>
      <c r="G964" s="8" t="e">
        <f t="shared" si="87"/>
        <v>#DIV/0!</v>
      </c>
      <c r="H964" s="8" t="e">
        <f t="shared" si="88"/>
        <v>#DIV/0!</v>
      </c>
    </row>
    <row r="965" spans="1:8" ht="20.25" customHeight="1">
      <c r="A965" s="320">
        <v>3212</v>
      </c>
      <c r="B965" s="410" t="s">
        <v>12</v>
      </c>
      <c r="C965" s="400">
        <v>0</v>
      </c>
      <c r="D965" s="323"/>
      <c r="E965" s="323"/>
      <c r="F965" s="323"/>
      <c r="G965" s="8" t="e">
        <f t="shared" si="87"/>
        <v>#DIV/0!</v>
      </c>
      <c r="H965" s="8" t="e">
        <f t="shared" si="88"/>
        <v>#DIV/0!</v>
      </c>
    </row>
    <row r="966" spans="1:8" ht="20.25" customHeight="1">
      <c r="A966" s="320">
        <v>3213</v>
      </c>
      <c r="B966" s="371" t="s">
        <v>105</v>
      </c>
      <c r="C966" s="400">
        <v>0</v>
      </c>
      <c r="D966" s="323"/>
      <c r="E966" s="323"/>
      <c r="F966" s="323"/>
      <c r="G966" s="8" t="e">
        <f aca="true" t="shared" si="89" ref="G966:G988">F966/C966*100</f>
        <v>#DIV/0!</v>
      </c>
      <c r="H966" s="8" t="e">
        <f aca="true" t="shared" si="90" ref="H966:H988">F966/E966*100</f>
        <v>#DIV/0!</v>
      </c>
    </row>
    <row r="967" spans="1:8" ht="20.25" customHeight="1">
      <c r="A967" s="320">
        <v>3214</v>
      </c>
      <c r="B967" s="371" t="s">
        <v>106</v>
      </c>
      <c r="C967" s="400">
        <v>0</v>
      </c>
      <c r="D967" s="323"/>
      <c r="E967" s="323"/>
      <c r="F967" s="323"/>
      <c r="G967" s="8" t="e">
        <f t="shared" si="89"/>
        <v>#DIV/0!</v>
      </c>
      <c r="H967" s="8" t="e">
        <f t="shared" si="90"/>
        <v>#DIV/0!</v>
      </c>
    </row>
    <row r="968" spans="1:8" ht="20.25" customHeight="1">
      <c r="A968" s="376">
        <v>322</v>
      </c>
      <c r="B968" s="377" t="s">
        <v>13</v>
      </c>
      <c r="C968" s="432">
        <f>SUM(C969:C974)</f>
        <v>160.6</v>
      </c>
      <c r="D968" s="432">
        <v>1487</v>
      </c>
      <c r="E968" s="432">
        <v>1487</v>
      </c>
      <c r="F968" s="432">
        <f>SUM(F969:F974)</f>
        <v>1487</v>
      </c>
      <c r="G968" s="361">
        <f t="shared" si="89"/>
        <v>925.9028642590288</v>
      </c>
      <c r="H968" s="361">
        <f t="shared" si="90"/>
        <v>100</v>
      </c>
    </row>
    <row r="969" spans="1:8" ht="20.25" customHeight="1">
      <c r="A969" s="320">
        <v>3221</v>
      </c>
      <c r="B969" s="371" t="s">
        <v>14</v>
      </c>
      <c r="C969" s="400">
        <v>37.16</v>
      </c>
      <c r="D969" s="323"/>
      <c r="E969" s="323"/>
      <c r="F969" s="323">
        <v>491</v>
      </c>
      <c r="G969" s="8">
        <f t="shared" si="89"/>
        <v>1321.3132400430572</v>
      </c>
      <c r="H969" s="8" t="e">
        <f t="shared" si="90"/>
        <v>#DIV/0!</v>
      </c>
    </row>
    <row r="970" spans="1:8" ht="20.25" customHeight="1">
      <c r="A970" s="320">
        <v>3222</v>
      </c>
      <c r="B970" s="371" t="s">
        <v>135</v>
      </c>
      <c r="C970" s="400">
        <v>123.44</v>
      </c>
      <c r="D970" s="323"/>
      <c r="E970" s="323"/>
      <c r="F970" s="323">
        <v>996</v>
      </c>
      <c r="G970" s="8">
        <f t="shared" si="89"/>
        <v>806.8697342838627</v>
      </c>
      <c r="H970" s="8" t="e">
        <f t="shared" si="90"/>
        <v>#DIV/0!</v>
      </c>
    </row>
    <row r="971" spans="1:8" ht="20.25" customHeight="1">
      <c r="A971" s="320">
        <v>3223</v>
      </c>
      <c r="B971" s="371" t="s">
        <v>68</v>
      </c>
      <c r="C971" s="400"/>
      <c r="D971" s="323"/>
      <c r="E971" s="323"/>
      <c r="F971" s="323"/>
      <c r="G971" s="8" t="e">
        <f t="shared" si="89"/>
        <v>#DIV/0!</v>
      </c>
      <c r="H971" s="8" t="e">
        <f t="shared" si="90"/>
        <v>#DIV/0!</v>
      </c>
    </row>
    <row r="972" spans="1:8" ht="20.25" customHeight="1">
      <c r="A972" s="320">
        <v>3224</v>
      </c>
      <c r="B972" s="371" t="s">
        <v>131</v>
      </c>
      <c r="C972" s="400"/>
      <c r="D972" s="323"/>
      <c r="E972" s="323"/>
      <c r="F972" s="323"/>
      <c r="G972" s="8" t="e">
        <f t="shared" si="89"/>
        <v>#DIV/0!</v>
      </c>
      <c r="H972" s="8" t="e">
        <f t="shared" si="90"/>
        <v>#DIV/0!</v>
      </c>
    </row>
    <row r="973" spans="1:8" ht="20.25" customHeight="1">
      <c r="A973" s="320">
        <v>3225</v>
      </c>
      <c r="B973" s="371" t="s">
        <v>132</v>
      </c>
      <c r="C973" s="400">
        <v>0</v>
      </c>
      <c r="D973" s="323"/>
      <c r="E973" s="323"/>
      <c r="F973" s="323"/>
      <c r="G973" s="8" t="e">
        <f t="shared" si="89"/>
        <v>#DIV/0!</v>
      </c>
      <c r="H973" s="8" t="e">
        <f t="shared" si="90"/>
        <v>#DIV/0!</v>
      </c>
    </row>
    <row r="974" spans="1:8" ht="20.25" customHeight="1">
      <c r="A974" s="320">
        <v>3227</v>
      </c>
      <c r="B974" s="371" t="s">
        <v>109</v>
      </c>
      <c r="C974" s="400">
        <v>0</v>
      </c>
      <c r="D974" s="323"/>
      <c r="E974" s="323"/>
      <c r="F974" s="323"/>
      <c r="G974" s="8" t="e">
        <f t="shared" si="89"/>
        <v>#DIV/0!</v>
      </c>
      <c r="H974" s="8" t="e">
        <f t="shared" si="90"/>
        <v>#DIV/0!</v>
      </c>
    </row>
    <row r="975" spans="1:8" ht="20.25" customHeight="1">
      <c r="A975" s="376">
        <v>323</v>
      </c>
      <c r="B975" s="377" t="s">
        <v>15</v>
      </c>
      <c r="C975" s="432">
        <f>SUM(C976:C983)</f>
        <v>371.62</v>
      </c>
      <c r="D975" s="432">
        <f>SUM(D976:D982)</f>
        <v>0</v>
      </c>
      <c r="E975" s="432">
        <f>SUM(E976:E982)</f>
        <v>0</v>
      </c>
      <c r="F975" s="432">
        <f>SUM(F976:F982)</f>
        <v>0</v>
      </c>
      <c r="G975" s="361">
        <f t="shared" si="89"/>
        <v>0</v>
      </c>
      <c r="H975" s="361" t="e">
        <f t="shared" si="90"/>
        <v>#DIV/0!</v>
      </c>
    </row>
    <row r="976" spans="1:8" ht="20.25" customHeight="1">
      <c r="A976" s="320">
        <v>3231</v>
      </c>
      <c r="B976" s="371" t="s">
        <v>133</v>
      </c>
      <c r="C976" s="400">
        <v>371.62</v>
      </c>
      <c r="D976" s="323"/>
      <c r="E976" s="323"/>
      <c r="F976" s="323"/>
      <c r="G976" s="8">
        <f t="shared" si="89"/>
        <v>0</v>
      </c>
      <c r="H976" s="8" t="e">
        <f t="shared" si="90"/>
        <v>#DIV/0!</v>
      </c>
    </row>
    <row r="977" spans="1:8" ht="20.25" customHeight="1">
      <c r="A977" s="320">
        <v>3232</v>
      </c>
      <c r="B977" s="371" t="s">
        <v>75</v>
      </c>
      <c r="C977" s="400">
        <v>0</v>
      </c>
      <c r="D977" s="323"/>
      <c r="E977" s="323"/>
      <c r="F977" s="323"/>
      <c r="G977" s="8" t="e">
        <f t="shared" si="89"/>
        <v>#DIV/0!</v>
      </c>
      <c r="H977" s="8" t="e">
        <f t="shared" si="90"/>
        <v>#DIV/0!</v>
      </c>
    </row>
    <row r="978" spans="1:8" ht="20.25" customHeight="1">
      <c r="A978" s="320">
        <v>3234</v>
      </c>
      <c r="B978" s="371" t="s">
        <v>77</v>
      </c>
      <c r="C978" s="400">
        <v>0</v>
      </c>
      <c r="D978" s="323"/>
      <c r="E978" s="323"/>
      <c r="F978" s="323"/>
      <c r="G978" s="8" t="e">
        <f t="shared" si="89"/>
        <v>#DIV/0!</v>
      </c>
      <c r="H978" s="8" t="e">
        <f t="shared" si="90"/>
        <v>#DIV/0!</v>
      </c>
    </row>
    <row r="979" spans="1:8" ht="20.25" customHeight="1">
      <c r="A979" s="320">
        <v>3235</v>
      </c>
      <c r="B979" s="371" t="s">
        <v>134</v>
      </c>
      <c r="C979" s="400">
        <v>0</v>
      </c>
      <c r="D979" s="323"/>
      <c r="E979" s="323"/>
      <c r="F979" s="323"/>
      <c r="G979" s="8" t="e">
        <f t="shared" si="89"/>
        <v>#DIV/0!</v>
      </c>
      <c r="H979" s="8" t="e">
        <f t="shared" si="90"/>
        <v>#DIV/0!</v>
      </c>
    </row>
    <row r="980" spans="1:8" ht="20.25" customHeight="1">
      <c r="A980" s="320">
        <v>3236</v>
      </c>
      <c r="B980" s="371" t="s">
        <v>111</v>
      </c>
      <c r="C980" s="400">
        <v>0</v>
      </c>
      <c r="D980" s="323"/>
      <c r="E980" s="323"/>
      <c r="F980" s="323"/>
      <c r="G980" s="8" t="e">
        <f t="shared" si="89"/>
        <v>#DIV/0!</v>
      </c>
      <c r="H980" s="8" t="e">
        <f t="shared" si="90"/>
        <v>#DIV/0!</v>
      </c>
    </row>
    <row r="981" spans="1:8" ht="20.25" customHeight="1">
      <c r="A981" s="320">
        <v>3237</v>
      </c>
      <c r="B981" s="371" t="s">
        <v>112</v>
      </c>
      <c r="C981" s="400">
        <v>0</v>
      </c>
      <c r="D981" s="323"/>
      <c r="E981" s="323"/>
      <c r="F981" s="323"/>
      <c r="G981" s="8" t="e">
        <f t="shared" si="89"/>
        <v>#DIV/0!</v>
      </c>
      <c r="H981" s="8" t="e">
        <f t="shared" si="90"/>
        <v>#DIV/0!</v>
      </c>
    </row>
    <row r="982" spans="1:8" ht="20.25" customHeight="1">
      <c r="A982" s="320">
        <v>3238</v>
      </c>
      <c r="B982" s="371" t="s">
        <v>79</v>
      </c>
      <c r="C982" s="400">
        <v>0</v>
      </c>
      <c r="D982" s="323"/>
      <c r="E982" s="323"/>
      <c r="F982" s="323"/>
      <c r="G982" s="8" t="e">
        <f t="shared" si="89"/>
        <v>#DIV/0!</v>
      </c>
      <c r="H982" s="8" t="e">
        <f t="shared" si="90"/>
        <v>#DIV/0!</v>
      </c>
    </row>
    <row r="983" spans="1:8" ht="20.25" customHeight="1">
      <c r="A983" s="409" t="s">
        <v>80</v>
      </c>
      <c r="B983" s="410" t="s">
        <v>16</v>
      </c>
      <c r="C983" s="400">
        <v>0</v>
      </c>
      <c r="D983" s="323"/>
      <c r="E983" s="323"/>
      <c r="F983" s="323"/>
      <c r="G983" s="8" t="e">
        <f t="shared" si="89"/>
        <v>#DIV/0!</v>
      </c>
      <c r="H983" s="8" t="e">
        <f t="shared" si="90"/>
        <v>#DIV/0!</v>
      </c>
    </row>
    <row r="984" spans="1:8" ht="20.25" customHeight="1">
      <c r="A984" s="406">
        <v>324</v>
      </c>
      <c r="B984" s="407" t="s">
        <v>22</v>
      </c>
      <c r="C984" s="432">
        <f>C985</f>
        <v>0</v>
      </c>
      <c r="D984" s="432">
        <f>D985</f>
        <v>0</v>
      </c>
      <c r="E984" s="432">
        <f>E985</f>
        <v>0</v>
      </c>
      <c r="F984" s="432">
        <f>F985</f>
        <v>0</v>
      </c>
      <c r="G984" s="361" t="e">
        <f t="shared" si="89"/>
        <v>#DIV/0!</v>
      </c>
      <c r="H984" s="361" t="e">
        <f t="shared" si="90"/>
        <v>#DIV/0!</v>
      </c>
    </row>
    <row r="985" spans="1:8" ht="20.25" customHeight="1">
      <c r="A985" s="409">
        <v>3241</v>
      </c>
      <c r="B985" s="410" t="s">
        <v>22</v>
      </c>
      <c r="C985" s="400">
        <v>0</v>
      </c>
      <c r="D985" s="323">
        <v>0</v>
      </c>
      <c r="E985" s="323"/>
      <c r="F985" s="323"/>
      <c r="G985" s="8" t="e">
        <f t="shared" si="89"/>
        <v>#DIV/0!</v>
      </c>
      <c r="H985" s="8" t="e">
        <f t="shared" si="90"/>
        <v>#DIV/0!</v>
      </c>
    </row>
    <row r="986" spans="1:8" ht="20.25" customHeight="1">
      <c r="A986" s="376">
        <v>329</v>
      </c>
      <c r="B986" s="377" t="s">
        <v>17</v>
      </c>
      <c r="C986" s="432">
        <f>SUM(C987:C992)</f>
        <v>241.92</v>
      </c>
      <c r="D986" s="432">
        <v>243.91</v>
      </c>
      <c r="E986" s="432">
        <v>243.91</v>
      </c>
      <c r="F986" s="432">
        <f>SUM(F987:F992)</f>
        <v>243.91</v>
      </c>
      <c r="G986" s="361">
        <f t="shared" si="89"/>
        <v>100.82258597883597</v>
      </c>
      <c r="H986" s="361">
        <f t="shared" si="90"/>
        <v>100</v>
      </c>
    </row>
    <row r="987" spans="1:8" ht="34.5" customHeight="1">
      <c r="A987" s="409" t="s">
        <v>81</v>
      </c>
      <c r="B987" s="410" t="s">
        <v>82</v>
      </c>
      <c r="C987" s="433">
        <v>241.92</v>
      </c>
      <c r="D987" s="433"/>
      <c r="E987" s="433"/>
      <c r="F987" s="433">
        <v>243.91</v>
      </c>
      <c r="G987" s="8">
        <f t="shared" si="89"/>
        <v>100.82258597883597</v>
      </c>
      <c r="H987" s="8" t="e">
        <f t="shared" si="90"/>
        <v>#DIV/0!</v>
      </c>
    </row>
    <row r="988" spans="1:8" ht="20.25" customHeight="1">
      <c r="A988" s="409">
        <v>3292</v>
      </c>
      <c r="B988" s="410" t="s">
        <v>157</v>
      </c>
      <c r="C988" s="433">
        <v>0</v>
      </c>
      <c r="D988" s="433"/>
      <c r="E988" s="433"/>
      <c r="F988" s="433"/>
      <c r="G988" s="8" t="e">
        <f t="shared" si="89"/>
        <v>#DIV/0!</v>
      </c>
      <c r="H988" s="8" t="e">
        <f t="shared" si="90"/>
        <v>#DIV/0!</v>
      </c>
    </row>
    <row r="989" spans="1:8" ht="20.25" customHeight="1">
      <c r="A989" s="320">
        <v>3293</v>
      </c>
      <c r="B989" s="371" t="s">
        <v>84</v>
      </c>
      <c r="C989" s="400">
        <v>0</v>
      </c>
      <c r="D989" s="323"/>
      <c r="E989" s="323"/>
      <c r="F989" s="323"/>
      <c r="G989" s="8" t="e">
        <f>F989/C989*100</f>
        <v>#DIV/0!</v>
      </c>
      <c r="H989" s="8" t="e">
        <f>F989/E989*100</f>
        <v>#DIV/0!</v>
      </c>
    </row>
    <row r="990" spans="1:8" ht="20.25" customHeight="1">
      <c r="A990" s="320">
        <v>3294</v>
      </c>
      <c r="B990" s="371" t="s">
        <v>113</v>
      </c>
      <c r="C990" s="400">
        <v>0</v>
      </c>
      <c r="D990" s="323"/>
      <c r="E990" s="323"/>
      <c r="F990" s="323"/>
      <c r="G990" s="8" t="e">
        <f>F990/C990*100</f>
        <v>#DIV/0!</v>
      </c>
      <c r="H990" s="8" t="e">
        <f>F990/E990*100</f>
        <v>#DIV/0!</v>
      </c>
    </row>
    <row r="991" spans="1:8" ht="20.25" customHeight="1">
      <c r="A991" s="320">
        <v>3295</v>
      </c>
      <c r="B991" s="371" t="s">
        <v>85</v>
      </c>
      <c r="C991" s="400">
        <v>0</v>
      </c>
      <c r="D991" s="323"/>
      <c r="E991" s="323"/>
      <c r="F991" s="323"/>
      <c r="G991" s="8" t="e">
        <f>F991/C991*100</f>
        <v>#DIV/0!</v>
      </c>
      <c r="H991" s="8" t="e">
        <f>F991/E991*100</f>
        <v>#DIV/0!</v>
      </c>
    </row>
    <row r="992" spans="1:8" ht="20.25" customHeight="1">
      <c r="A992" s="320">
        <v>3299</v>
      </c>
      <c r="B992" s="371" t="s">
        <v>17</v>
      </c>
      <c r="C992" s="400">
        <v>0</v>
      </c>
      <c r="D992" s="323"/>
      <c r="E992" s="323"/>
      <c r="F992" s="323"/>
      <c r="G992" s="8" t="e">
        <f>F992/C992*100</f>
        <v>#DIV/0!</v>
      </c>
      <c r="H992" s="8" t="e">
        <f>F992/E992*100</f>
        <v>#DIV/0!</v>
      </c>
    </row>
    <row r="993" spans="1:8" ht="20.25" customHeight="1">
      <c r="A993" s="507" t="s">
        <v>5</v>
      </c>
      <c r="B993" s="507"/>
      <c r="C993" s="254">
        <f>SUM(C952,C962)</f>
        <v>774.14</v>
      </c>
      <c r="D993" s="254">
        <f>SUM(D952,D962)</f>
        <v>1730.91</v>
      </c>
      <c r="E993" s="254">
        <f>SUM(E952,E962)</f>
        <v>1730.91</v>
      </c>
      <c r="F993" s="254">
        <f>SUM(F952,F962)</f>
        <v>1730.91</v>
      </c>
      <c r="G993" s="102">
        <f>F993/C993*100</f>
        <v>223.591340067688</v>
      </c>
      <c r="H993" s="102">
        <f>F993/E993*100</f>
        <v>100</v>
      </c>
    </row>
    <row r="994" spans="1:8" ht="20.25" customHeight="1">
      <c r="A994" s="43"/>
      <c r="B994" s="43"/>
      <c r="C994" s="43"/>
      <c r="D994" s="43"/>
      <c r="E994" s="43"/>
      <c r="F994" s="43"/>
      <c r="G994" s="43"/>
      <c r="H994" s="43"/>
    </row>
    <row r="995" spans="1:8" ht="20.25" customHeight="1">
      <c r="A995" s="43"/>
      <c r="B995" s="43"/>
      <c r="C995" s="43"/>
      <c r="D995" s="43"/>
      <c r="E995" s="43"/>
      <c r="F995" s="43"/>
      <c r="G995" s="43"/>
      <c r="H995" s="43"/>
    </row>
    <row r="996" spans="1:8" ht="20.25" customHeight="1">
      <c r="A996" s="109" t="s">
        <v>301</v>
      </c>
      <c r="B996" s="43"/>
      <c r="C996" s="43"/>
      <c r="D996" s="43"/>
      <c r="E996" s="43"/>
      <c r="F996" s="43"/>
      <c r="G996" s="43"/>
      <c r="H996" s="43"/>
    </row>
    <row r="997" spans="1:8" ht="20.25" customHeight="1">
      <c r="A997" s="502" t="s">
        <v>59</v>
      </c>
      <c r="B997" s="503" t="s">
        <v>2</v>
      </c>
      <c r="C997" s="503" t="s">
        <v>241</v>
      </c>
      <c r="D997" s="499" t="s">
        <v>243</v>
      </c>
      <c r="E997" s="499" t="s">
        <v>224</v>
      </c>
      <c r="F997" s="499" t="s">
        <v>242</v>
      </c>
      <c r="G997" s="499" t="s">
        <v>56</v>
      </c>
      <c r="H997" s="499" t="s">
        <v>56</v>
      </c>
    </row>
    <row r="998" spans="1:8" ht="20.25" customHeight="1">
      <c r="A998" s="502"/>
      <c r="B998" s="503"/>
      <c r="C998" s="503"/>
      <c r="D998" s="499"/>
      <c r="E998" s="499"/>
      <c r="F998" s="499"/>
      <c r="G998" s="499"/>
      <c r="H998" s="499"/>
    </row>
    <row r="999" spans="1:8" ht="20.25" customHeight="1">
      <c r="A999" s="494">
        <v>1</v>
      </c>
      <c r="B999" s="494"/>
      <c r="C999" s="49">
        <v>2</v>
      </c>
      <c r="D999" s="50">
        <v>3</v>
      </c>
      <c r="E999" s="50">
        <v>4</v>
      </c>
      <c r="F999" s="50">
        <v>5</v>
      </c>
      <c r="G999" s="50" t="s">
        <v>57</v>
      </c>
      <c r="H999" s="50" t="s">
        <v>58</v>
      </c>
    </row>
    <row r="1000" spans="1:8" ht="20.25" customHeight="1">
      <c r="A1000" s="337">
        <v>32</v>
      </c>
      <c r="B1000" s="338" t="s">
        <v>10</v>
      </c>
      <c r="C1000" s="254">
        <f>C1001+C1006+C1013+C1022+C1024</f>
        <v>1095.4399999999998</v>
      </c>
      <c r="D1000" s="254">
        <f>D1001+D1006+D1013+D1022+D1024</f>
        <v>4962.889999999999</v>
      </c>
      <c r="E1000" s="254">
        <f>E1001+E1006+E1013+E1022+E1024</f>
        <v>4962.889999999999</v>
      </c>
      <c r="F1000" s="254">
        <f>F1001+F1006+F1013+F1022+F1024</f>
        <v>2723.7400000000002</v>
      </c>
      <c r="G1000" s="102">
        <f aca="true" t="shared" si="91" ref="G1000:G1005">F1000/C1000*100</f>
        <v>248.64346746512825</v>
      </c>
      <c r="H1000" s="102">
        <f aca="true" t="shared" si="92" ref="H1000:H1005">F1000/E1000*100</f>
        <v>54.88213520751015</v>
      </c>
    </row>
    <row r="1001" spans="1:8" ht="20.25" customHeight="1">
      <c r="A1001" s="369">
        <v>321</v>
      </c>
      <c r="B1001" s="370" t="s">
        <v>11</v>
      </c>
      <c r="C1001" s="360">
        <f>C1002+C1003+C1004+C1005</f>
        <v>284.83</v>
      </c>
      <c r="D1001" s="360">
        <v>762.89</v>
      </c>
      <c r="E1001" s="360">
        <v>762.89</v>
      </c>
      <c r="F1001" s="360">
        <f>F1002+F1003+F1004+F1005</f>
        <v>532.65</v>
      </c>
      <c r="G1001" s="361">
        <f t="shared" si="91"/>
        <v>187.0062844503739</v>
      </c>
      <c r="H1001" s="361">
        <f t="shared" si="92"/>
        <v>69.8200264782603</v>
      </c>
    </row>
    <row r="1002" spans="1:8" ht="20.25" customHeight="1">
      <c r="A1002" s="320" t="s">
        <v>63</v>
      </c>
      <c r="B1002" s="371" t="s">
        <v>64</v>
      </c>
      <c r="C1002" s="355">
        <v>218.73</v>
      </c>
      <c r="D1002" s="475"/>
      <c r="E1002" s="475"/>
      <c r="F1002" s="475">
        <v>365.45</v>
      </c>
      <c r="G1002" s="178">
        <f t="shared" si="91"/>
        <v>167.07813285786128</v>
      </c>
      <c r="H1002" s="178" t="e">
        <f t="shared" si="92"/>
        <v>#DIV/0!</v>
      </c>
    </row>
    <row r="1003" spans="1:8" ht="20.25" customHeight="1">
      <c r="A1003" s="320">
        <v>3212</v>
      </c>
      <c r="B1003" s="410" t="s">
        <v>12</v>
      </c>
      <c r="C1003" s="355"/>
      <c r="D1003" s="475"/>
      <c r="E1003" s="475"/>
      <c r="F1003" s="475"/>
      <c r="G1003" s="178" t="e">
        <f t="shared" si="91"/>
        <v>#DIV/0!</v>
      </c>
      <c r="H1003" s="178" t="e">
        <f t="shared" si="92"/>
        <v>#DIV/0!</v>
      </c>
    </row>
    <row r="1004" spans="1:8" ht="20.25" customHeight="1">
      <c r="A1004" s="320">
        <v>3213</v>
      </c>
      <c r="B1004" s="371" t="s">
        <v>105</v>
      </c>
      <c r="C1004" s="355"/>
      <c r="D1004" s="475"/>
      <c r="E1004" s="475"/>
      <c r="F1004" s="475"/>
      <c r="G1004" s="178" t="e">
        <f t="shared" si="91"/>
        <v>#DIV/0!</v>
      </c>
      <c r="H1004" s="178" t="e">
        <f t="shared" si="92"/>
        <v>#DIV/0!</v>
      </c>
    </row>
    <row r="1005" spans="1:8" ht="20.25" customHeight="1">
      <c r="A1005" s="320">
        <v>3214</v>
      </c>
      <c r="B1005" s="371" t="s">
        <v>106</v>
      </c>
      <c r="C1005" s="475">
        <v>66.1</v>
      </c>
      <c r="D1005" s="475"/>
      <c r="E1005" s="475"/>
      <c r="F1005" s="475">
        <v>167.2</v>
      </c>
      <c r="G1005" s="178">
        <f t="shared" si="91"/>
        <v>252.9500756429652</v>
      </c>
      <c r="H1005" s="178" t="e">
        <f t="shared" si="92"/>
        <v>#DIV/0!</v>
      </c>
    </row>
    <row r="1006" spans="1:8" ht="20.25" customHeight="1">
      <c r="A1006" s="376">
        <v>322</v>
      </c>
      <c r="B1006" s="377" t="s">
        <v>13</v>
      </c>
      <c r="C1006" s="432">
        <f>SUM(C1007:C1012)</f>
        <v>0</v>
      </c>
      <c r="D1006" s="432">
        <f>SUM(D1007:D1012)</f>
        <v>0</v>
      </c>
      <c r="E1006" s="432">
        <f>SUM(E1007:E1012)</f>
        <v>0</v>
      </c>
      <c r="F1006" s="432">
        <f>SUM(F1007:F1012)</f>
        <v>0</v>
      </c>
      <c r="G1006" s="361" t="e">
        <f aca="true" t="shared" si="93" ref="G1006:G1025">F1006/C1006*100</f>
        <v>#DIV/0!</v>
      </c>
      <c r="H1006" s="361" t="e">
        <f aca="true" t="shared" si="94" ref="H1006:H1025">F1006/E1006*100</f>
        <v>#DIV/0!</v>
      </c>
    </row>
    <row r="1007" spans="1:8" ht="20.25" customHeight="1">
      <c r="A1007" s="320">
        <v>3221</v>
      </c>
      <c r="B1007" s="371" t="s">
        <v>14</v>
      </c>
      <c r="C1007" s="400">
        <v>0</v>
      </c>
      <c r="D1007" s="323"/>
      <c r="E1007" s="323"/>
      <c r="F1007" s="323"/>
      <c r="G1007" s="8" t="e">
        <f t="shared" si="93"/>
        <v>#DIV/0!</v>
      </c>
      <c r="H1007" s="8" t="e">
        <f t="shared" si="94"/>
        <v>#DIV/0!</v>
      </c>
    </row>
    <row r="1008" spans="1:8" ht="20.25" customHeight="1">
      <c r="A1008" s="320">
        <v>3222</v>
      </c>
      <c r="B1008" s="371" t="s">
        <v>135</v>
      </c>
      <c r="C1008" s="400">
        <v>0</v>
      </c>
      <c r="D1008" s="323"/>
      <c r="E1008" s="323"/>
      <c r="F1008" s="323"/>
      <c r="G1008" s="8" t="e">
        <f t="shared" si="93"/>
        <v>#DIV/0!</v>
      </c>
      <c r="H1008" s="8" t="e">
        <f t="shared" si="94"/>
        <v>#DIV/0!</v>
      </c>
    </row>
    <row r="1009" spans="1:8" ht="20.25" customHeight="1">
      <c r="A1009" s="320">
        <v>3223</v>
      </c>
      <c r="B1009" s="371" t="s">
        <v>68</v>
      </c>
      <c r="C1009" s="400">
        <v>0</v>
      </c>
      <c r="D1009" s="323"/>
      <c r="E1009" s="323"/>
      <c r="F1009" s="323"/>
      <c r="G1009" s="8" t="e">
        <f t="shared" si="93"/>
        <v>#DIV/0!</v>
      </c>
      <c r="H1009" s="8" t="e">
        <f t="shared" si="94"/>
        <v>#DIV/0!</v>
      </c>
    </row>
    <row r="1010" spans="1:8" ht="20.25" customHeight="1">
      <c r="A1010" s="320">
        <v>3224</v>
      </c>
      <c r="B1010" s="371" t="s">
        <v>131</v>
      </c>
      <c r="C1010" s="400">
        <v>0</v>
      </c>
      <c r="D1010" s="323"/>
      <c r="E1010" s="323"/>
      <c r="F1010" s="323"/>
      <c r="G1010" s="8" t="e">
        <f t="shared" si="93"/>
        <v>#DIV/0!</v>
      </c>
      <c r="H1010" s="8" t="e">
        <f t="shared" si="94"/>
        <v>#DIV/0!</v>
      </c>
    </row>
    <row r="1011" spans="1:8" ht="20.25" customHeight="1">
      <c r="A1011" s="320">
        <v>3225</v>
      </c>
      <c r="B1011" s="371" t="s">
        <v>132</v>
      </c>
      <c r="C1011" s="400">
        <v>0</v>
      </c>
      <c r="D1011" s="323"/>
      <c r="E1011" s="323"/>
      <c r="F1011" s="323"/>
      <c r="G1011" s="8" t="e">
        <f t="shared" si="93"/>
        <v>#DIV/0!</v>
      </c>
      <c r="H1011" s="8" t="e">
        <f t="shared" si="94"/>
        <v>#DIV/0!</v>
      </c>
    </row>
    <row r="1012" spans="1:8" ht="20.25" customHeight="1">
      <c r="A1012" s="320">
        <v>3227</v>
      </c>
      <c r="B1012" s="371" t="s">
        <v>109</v>
      </c>
      <c r="C1012" s="400">
        <v>0</v>
      </c>
      <c r="D1012" s="323"/>
      <c r="E1012" s="323"/>
      <c r="F1012" s="323"/>
      <c r="G1012" s="8" t="e">
        <f t="shared" si="93"/>
        <v>#DIV/0!</v>
      </c>
      <c r="H1012" s="8" t="e">
        <f t="shared" si="94"/>
        <v>#DIV/0!</v>
      </c>
    </row>
    <row r="1013" spans="1:8" ht="20.25" customHeight="1">
      <c r="A1013" s="376">
        <v>323</v>
      </c>
      <c r="B1013" s="377" t="s">
        <v>15</v>
      </c>
      <c r="C1013" s="432">
        <f>SUM(C1014:C1021)</f>
        <v>0</v>
      </c>
      <c r="D1013" s="432">
        <v>2500</v>
      </c>
      <c r="E1013" s="432">
        <v>2500</v>
      </c>
      <c r="F1013" s="432">
        <f>SUM(F1014:F1021)</f>
        <v>1308.75</v>
      </c>
      <c r="G1013" s="361" t="e">
        <f t="shared" si="93"/>
        <v>#DIV/0!</v>
      </c>
      <c r="H1013" s="361">
        <f t="shared" si="94"/>
        <v>52.349999999999994</v>
      </c>
    </row>
    <row r="1014" spans="1:8" ht="20.25" customHeight="1">
      <c r="A1014" s="320">
        <v>3231</v>
      </c>
      <c r="B1014" s="371" t="s">
        <v>133</v>
      </c>
      <c r="C1014" s="400">
        <v>0</v>
      </c>
      <c r="D1014" s="323"/>
      <c r="E1014" s="323"/>
      <c r="F1014" s="323">
        <v>1308.75</v>
      </c>
      <c r="G1014" s="8" t="e">
        <f t="shared" si="93"/>
        <v>#DIV/0!</v>
      </c>
      <c r="H1014" s="8" t="e">
        <f t="shared" si="94"/>
        <v>#DIV/0!</v>
      </c>
    </row>
    <row r="1015" spans="1:8" ht="20.25" customHeight="1">
      <c r="A1015" s="320">
        <v>3232</v>
      </c>
      <c r="B1015" s="371" t="s">
        <v>75</v>
      </c>
      <c r="C1015" s="400">
        <v>0</v>
      </c>
      <c r="D1015" s="323"/>
      <c r="E1015" s="323"/>
      <c r="F1015" s="323"/>
      <c r="G1015" s="8" t="e">
        <f t="shared" si="93"/>
        <v>#DIV/0!</v>
      </c>
      <c r="H1015" s="8" t="e">
        <f t="shared" si="94"/>
        <v>#DIV/0!</v>
      </c>
    </row>
    <row r="1016" spans="1:8" ht="20.25" customHeight="1">
      <c r="A1016" s="320">
        <v>3234</v>
      </c>
      <c r="B1016" s="371" t="s">
        <v>77</v>
      </c>
      <c r="C1016" s="400">
        <v>0</v>
      </c>
      <c r="D1016" s="323"/>
      <c r="E1016" s="323"/>
      <c r="F1016" s="323"/>
      <c r="G1016" s="8" t="e">
        <f t="shared" si="93"/>
        <v>#DIV/0!</v>
      </c>
      <c r="H1016" s="8" t="e">
        <f t="shared" si="94"/>
        <v>#DIV/0!</v>
      </c>
    </row>
    <row r="1017" spans="1:8" ht="20.25" customHeight="1">
      <c r="A1017" s="320">
        <v>3235</v>
      </c>
      <c r="B1017" s="371" t="s">
        <v>134</v>
      </c>
      <c r="C1017" s="400">
        <v>0</v>
      </c>
      <c r="D1017" s="323"/>
      <c r="E1017" s="323"/>
      <c r="F1017" s="323"/>
      <c r="G1017" s="8" t="e">
        <f t="shared" si="93"/>
        <v>#DIV/0!</v>
      </c>
      <c r="H1017" s="8" t="e">
        <f t="shared" si="94"/>
        <v>#DIV/0!</v>
      </c>
    </row>
    <row r="1018" spans="1:8" ht="20.25" customHeight="1">
      <c r="A1018" s="320">
        <v>3236</v>
      </c>
      <c r="B1018" s="371" t="s">
        <v>111</v>
      </c>
      <c r="C1018" s="400">
        <v>0</v>
      </c>
      <c r="D1018" s="323"/>
      <c r="E1018" s="323"/>
      <c r="F1018" s="323"/>
      <c r="G1018" s="8" t="e">
        <f t="shared" si="93"/>
        <v>#DIV/0!</v>
      </c>
      <c r="H1018" s="8" t="e">
        <f t="shared" si="94"/>
        <v>#DIV/0!</v>
      </c>
    </row>
    <row r="1019" spans="1:8" ht="20.25" customHeight="1">
      <c r="A1019" s="320">
        <v>3237</v>
      </c>
      <c r="B1019" s="371" t="s">
        <v>112</v>
      </c>
      <c r="C1019" s="400">
        <v>0</v>
      </c>
      <c r="D1019" s="323"/>
      <c r="E1019" s="323"/>
      <c r="F1019" s="323"/>
      <c r="G1019" s="8" t="e">
        <f t="shared" si="93"/>
        <v>#DIV/0!</v>
      </c>
      <c r="H1019" s="8" t="e">
        <f t="shared" si="94"/>
        <v>#DIV/0!</v>
      </c>
    </row>
    <row r="1020" spans="1:8" ht="20.25" customHeight="1">
      <c r="A1020" s="320">
        <v>3238</v>
      </c>
      <c r="B1020" s="371" t="s">
        <v>79</v>
      </c>
      <c r="C1020" s="400">
        <v>0</v>
      </c>
      <c r="D1020" s="323"/>
      <c r="E1020" s="323"/>
      <c r="F1020" s="323"/>
      <c r="G1020" s="8" t="e">
        <f t="shared" si="93"/>
        <v>#DIV/0!</v>
      </c>
      <c r="H1020" s="8" t="e">
        <f t="shared" si="94"/>
        <v>#DIV/0!</v>
      </c>
    </row>
    <row r="1021" spans="1:8" ht="20.25" customHeight="1">
      <c r="A1021" s="409" t="s">
        <v>80</v>
      </c>
      <c r="B1021" s="410" t="s">
        <v>16</v>
      </c>
      <c r="C1021" s="400"/>
      <c r="D1021" s="323"/>
      <c r="E1021" s="323">
        <v>0</v>
      </c>
      <c r="F1021" s="323">
        <v>0</v>
      </c>
      <c r="G1021" s="8" t="e">
        <f t="shared" si="93"/>
        <v>#DIV/0!</v>
      </c>
      <c r="H1021" s="8" t="e">
        <f t="shared" si="94"/>
        <v>#DIV/0!</v>
      </c>
    </row>
    <row r="1022" spans="1:8" ht="20.25" customHeight="1">
      <c r="A1022" s="406">
        <v>324</v>
      </c>
      <c r="B1022" s="407" t="s">
        <v>22</v>
      </c>
      <c r="C1022" s="432">
        <f>C1023</f>
        <v>0</v>
      </c>
      <c r="D1022" s="432">
        <f>D1023</f>
        <v>0</v>
      </c>
      <c r="E1022" s="432">
        <f>E1023</f>
        <v>0</v>
      </c>
      <c r="F1022" s="432">
        <f>F1023</f>
        <v>0</v>
      </c>
      <c r="G1022" s="361" t="e">
        <f t="shared" si="93"/>
        <v>#DIV/0!</v>
      </c>
      <c r="H1022" s="361" t="e">
        <f t="shared" si="94"/>
        <v>#DIV/0!</v>
      </c>
    </row>
    <row r="1023" spans="1:8" ht="20.25" customHeight="1">
      <c r="A1023" s="409">
        <v>3241</v>
      </c>
      <c r="B1023" s="410" t="s">
        <v>22</v>
      </c>
      <c r="C1023" s="400">
        <v>0</v>
      </c>
      <c r="D1023" s="323"/>
      <c r="E1023" s="323"/>
      <c r="F1023" s="323"/>
      <c r="G1023" s="8" t="e">
        <f t="shared" si="93"/>
        <v>#DIV/0!</v>
      </c>
      <c r="H1023" s="8" t="e">
        <f t="shared" si="94"/>
        <v>#DIV/0!</v>
      </c>
    </row>
    <row r="1024" spans="1:8" ht="20.25" customHeight="1">
      <c r="A1024" s="376">
        <v>329</v>
      </c>
      <c r="B1024" s="377" t="s">
        <v>17</v>
      </c>
      <c r="C1024" s="432">
        <f>SUM(C1025:C1029)</f>
        <v>810.6099999999999</v>
      </c>
      <c r="D1024" s="432">
        <v>1700</v>
      </c>
      <c r="E1024" s="432">
        <v>1700</v>
      </c>
      <c r="F1024" s="432">
        <f>SUM(F1025:F1029)</f>
        <v>882.34</v>
      </c>
      <c r="G1024" s="361">
        <f t="shared" si="93"/>
        <v>108.84889157548021</v>
      </c>
      <c r="H1024" s="361">
        <f t="shared" si="94"/>
        <v>51.902352941176474</v>
      </c>
    </row>
    <row r="1025" spans="1:8" ht="20.25" customHeight="1">
      <c r="A1025" s="409">
        <v>3291</v>
      </c>
      <c r="B1025" s="410" t="s">
        <v>197</v>
      </c>
      <c r="C1025" s="433">
        <v>45.06</v>
      </c>
      <c r="D1025" s="433"/>
      <c r="E1025" s="433"/>
      <c r="F1025" s="433"/>
      <c r="G1025" s="8">
        <f t="shared" si="93"/>
        <v>0</v>
      </c>
      <c r="H1025" s="178" t="e">
        <f t="shared" si="94"/>
        <v>#DIV/0!</v>
      </c>
    </row>
    <row r="1026" spans="1:8" ht="20.25" customHeight="1">
      <c r="A1026" s="320">
        <v>3293</v>
      </c>
      <c r="B1026" s="371" t="s">
        <v>84</v>
      </c>
      <c r="C1026" s="400"/>
      <c r="D1026" s="323"/>
      <c r="E1026" s="323"/>
      <c r="F1026" s="323"/>
      <c r="G1026" s="8" t="e">
        <f aca="true" t="shared" si="95" ref="G1026:G1044">F1026/C1026*100</f>
        <v>#DIV/0!</v>
      </c>
      <c r="H1026" s="8" t="e">
        <f aca="true" t="shared" si="96" ref="H1026:H1044">F1026/E1026*100</f>
        <v>#DIV/0!</v>
      </c>
    </row>
    <row r="1027" spans="1:8" ht="20.25" customHeight="1">
      <c r="A1027" s="320">
        <v>3294</v>
      </c>
      <c r="B1027" s="371" t="s">
        <v>113</v>
      </c>
      <c r="C1027" s="400"/>
      <c r="D1027" s="323"/>
      <c r="E1027" s="323"/>
      <c r="F1027" s="323"/>
      <c r="G1027" s="8" t="e">
        <f t="shared" si="95"/>
        <v>#DIV/0!</v>
      </c>
      <c r="H1027" s="8" t="e">
        <f t="shared" si="96"/>
        <v>#DIV/0!</v>
      </c>
    </row>
    <row r="1028" spans="1:8" ht="20.25" customHeight="1">
      <c r="A1028" s="320">
        <v>3295</v>
      </c>
      <c r="B1028" s="371" t="s">
        <v>85</v>
      </c>
      <c r="C1028" s="400"/>
      <c r="D1028" s="323"/>
      <c r="E1028" s="323"/>
      <c r="F1028" s="323"/>
      <c r="G1028" s="8" t="e">
        <f t="shared" si="95"/>
        <v>#DIV/0!</v>
      </c>
      <c r="H1028" s="8" t="e">
        <f t="shared" si="96"/>
        <v>#DIV/0!</v>
      </c>
    </row>
    <row r="1029" spans="1:8" ht="20.25" customHeight="1">
      <c r="A1029" s="320">
        <v>3299</v>
      </c>
      <c r="B1029" s="371" t="s">
        <v>17</v>
      </c>
      <c r="C1029" s="400">
        <v>765.55</v>
      </c>
      <c r="D1029" s="323"/>
      <c r="E1029" s="323"/>
      <c r="F1029" s="323">
        <v>882.34</v>
      </c>
      <c r="G1029" s="8">
        <f t="shared" si="95"/>
        <v>115.2556985174058</v>
      </c>
      <c r="H1029" s="8" t="e">
        <f t="shared" si="96"/>
        <v>#DIV/0!</v>
      </c>
    </row>
    <row r="1030" spans="1:8" ht="20.25" customHeight="1">
      <c r="A1030" s="422">
        <v>34</v>
      </c>
      <c r="B1030" s="423" t="s">
        <v>18</v>
      </c>
      <c r="C1030" s="435">
        <f>SUM(C1031)</f>
        <v>0</v>
      </c>
      <c r="D1030" s="435">
        <f>SUM(D1031)</f>
        <v>0</v>
      </c>
      <c r="E1030" s="435">
        <f>SUM(E1031)</f>
        <v>0</v>
      </c>
      <c r="F1030" s="435">
        <f>SUM(F1031)</f>
        <v>0</v>
      </c>
      <c r="G1030" s="102" t="e">
        <f t="shared" si="95"/>
        <v>#DIV/0!</v>
      </c>
      <c r="H1030" s="102" t="e">
        <f t="shared" si="96"/>
        <v>#DIV/0!</v>
      </c>
    </row>
    <row r="1031" spans="1:8" ht="20.25" customHeight="1">
      <c r="A1031" s="376">
        <v>343</v>
      </c>
      <c r="B1031" s="377" t="s">
        <v>19</v>
      </c>
      <c r="C1031" s="432">
        <f>SUM(C1032,C1033)</f>
        <v>0</v>
      </c>
      <c r="D1031" s="432">
        <f>SUM(D1032,D1033)</f>
        <v>0</v>
      </c>
      <c r="E1031" s="432">
        <f>SUM(E1032,E1033)</f>
        <v>0</v>
      </c>
      <c r="F1031" s="432">
        <f>SUM(F1032,F1033)</f>
        <v>0</v>
      </c>
      <c r="G1031" s="361" t="e">
        <f t="shared" si="95"/>
        <v>#DIV/0!</v>
      </c>
      <c r="H1031" s="361" t="e">
        <f t="shared" si="96"/>
        <v>#DIV/0!</v>
      </c>
    </row>
    <row r="1032" spans="1:8" ht="20.25" customHeight="1">
      <c r="A1032" s="320">
        <v>3431</v>
      </c>
      <c r="B1032" s="371" t="s">
        <v>88</v>
      </c>
      <c r="C1032" s="400">
        <v>0</v>
      </c>
      <c r="D1032" s="323"/>
      <c r="E1032" s="323"/>
      <c r="F1032" s="323"/>
      <c r="G1032" s="8" t="e">
        <f t="shared" si="95"/>
        <v>#DIV/0!</v>
      </c>
      <c r="H1032" s="8" t="e">
        <f t="shared" si="96"/>
        <v>#DIV/0!</v>
      </c>
    </row>
    <row r="1033" spans="1:8" ht="20.25" customHeight="1">
      <c r="A1033" s="320">
        <v>3433</v>
      </c>
      <c r="B1033" s="371" t="s">
        <v>120</v>
      </c>
      <c r="C1033" s="400"/>
      <c r="D1033" s="323"/>
      <c r="E1033" s="323"/>
      <c r="F1033" s="323"/>
      <c r="G1033" s="8" t="e">
        <f t="shared" si="95"/>
        <v>#DIV/0!</v>
      </c>
      <c r="H1033" s="8" t="e">
        <f t="shared" si="96"/>
        <v>#DIV/0!</v>
      </c>
    </row>
    <row r="1034" spans="1:8" ht="20.25" customHeight="1">
      <c r="A1034" s="476">
        <v>37</v>
      </c>
      <c r="B1034" s="340" t="s">
        <v>121</v>
      </c>
      <c r="C1034" s="424">
        <f>SUM(C1035)</f>
        <v>530.89</v>
      </c>
      <c r="D1034" s="424">
        <f>SUM(D1035)</f>
        <v>1083.53</v>
      </c>
      <c r="E1034" s="424">
        <f>SUM(E1035)</f>
        <v>1083.53</v>
      </c>
      <c r="F1034" s="424">
        <f>SUM(F1035)</f>
        <v>1083.53</v>
      </c>
      <c r="G1034" s="102">
        <f t="shared" si="95"/>
        <v>204.0968938951572</v>
      </c>
      <c r="H1034" s="102">
        <f t="shared" si="96"/>
        <v>100</v>
      </c>
    </row>
    <row r="1035" spans="1:8" ht="39" customHeight="1">
      <c r="A1035" s="406">
        <v>372</v>
      </c>
      <c r="B1035" s="407" t="s">
        <v>122</v>
      </c>
      <c r="C1035" s="432">
        <f>SUM(C1036:C1038)</f>
        <v>530.89</v>
      </c>
      <c r="D1035" s="432">
        <v>1083.53</v>
      </c>
      <c r="E1035" s="432">
        <v>1083.53</v>
      </c>
      <c r="F1035" s="432">
        <f>SUM(F1036:F1038)</f>
        <v>1083.53</v>
      </c>
      <c r="G1035" s="361">
        <f t="shared" si="95"/>
        <v>204.0968938951572</v>
      </c>
      <c r="H1035" s="361">
        <f t="shared" si="96"/>
        <v>100</v>
      </c>
    </row>
    <row r="1036" spans="1:8" ht="20.25" customHeight="1">
      <c r="A1036" s="409">
        <v>3721</v>
      </c>
      <c r="B1036" s="410" t="s">
        <v>151</v>
      </c>
      <c r="C1036" s="400">
        <v>530.89</v>
      </c>
      <c r="D1036" s="323"/>
      <c r="E1036" s="323"/>
      <c r="F1036" s="323">
        <v>530</v>
      </c>
      <c r="G1036" s="8">
        <f t="shared" si="95"/>
        <v>99.83235698543955</v>
      </c>
      <c r="H1036" s="8" t="e">
        <f t="shared" si="96"/>
        <v>#DIV/0!</v>
      </c>
    </row>
    <row r="1037" spans="1:8" ht="20.25" customHeight="1">
      <c r="A1037" s="409">
        <v>3722</v>
      </c>
      <c r="B1037" s="410" t="s">
        <v>123</v>
      </c>
      <c r="C1037" s="400"/>
      <c r="D1037" s="323"/>
      <c r="E1037" s="323"/>
      <c r="F1037" s="323">
        <v>553.53</v>
      </c>
      <c r="G1037" s="8" t="e">
        <f t="shared" si="95"/>
        <v>#DIV/0!</v>
      </c>
      <c r="H1037" s="8" t="e">
        <f t="shared" si="96"/>
        <v>#DIV/0!</v>
      </c>
    </row>
    <row r="1038" spans="1:8" ht="20.25" customHeight="1">
      <c r="A1038" s="409">
        <v>3723</v>
      </c>
      <c r="B1038" s="410" t="s">
        <v>152</v>
      </c>
      <c r="C1038" s="400"/>
      <c r="D1038" s="323"/>
      <c r="E1038" s="323"/>
      <c r="F1038" s="323"/>
      <c r="G1038" s="8" t="e">
        <f t="shared" si="95"/>
        <v>#DIV/0!</v>
      </c>
      <c r="H1038" s="8" t="e">
        <f t="shared" si="96"/>
        <v>#DIV/0!</v>
      </c>
    </row>
    <row r="1039" spans="1:8" ht="20.25" customHeight="1">
      <c r="A1039" s="422">
        <v>42</v>
      </c>
      <c r="B1039" s="423" t="s">
        <v>136</v>
      </c>
      <c r="C1039" s="435">
        <f>SUM(C1040)</f>
        <v>0</v>
      </c>
      <c r="D1039" s="435">
        <f aca="true" t="shared" si="97" ref="D1039:F1040">SUM(D1040)</f>
        <v>0</v>
      </c>
      <c r="E1039" s="435">
        <f t="shared" si="97"/>
        <v>0</v>
      </c>
      <c r="F1039" s="435">
        <f t="shared" si="97"/>
        <v>0</v>
      </c>
      <c r="G1039" s="102" t="e">
        <f t="shared" si="95"/>
        <v>#DIV/0!</v>
      </c>
      <c r="H1039" s="102" t="e">
        <f t="shared" si="96"/>
        <v>#DIV/0!</v>
      </c>
    </row>
    <row r="1040" spans="1:8" ht="20.25" customHeight="1">
      <c r="A1040" s="376">
        <v>424</v>
      </c>
      <c r="B1040" s="377" t="s">
        <v>137</v>
      </c>
      <c r="C1040" s="432">
        <f>SUM(C1041)</f>
        <v>0</v>
      </c>
      <c r="D1040" s="432">
        <f t="shared" si="97"/>
        <v>0</v>
      </c>
      <c r="E1040" s="432">
        <f t="shared" si="97"/>
        <v>0</v>
      </c>
      <c r="F1040" s="432">
        <f t="shared" si="97"/>
        <v>0</v>
      </c>
      <c r="G1040" s="361" t="e">
        <f t="shared" si="95"/>
        <v>#DIV/0!</v>
      </c>
      <c r="H1040" s="361" t="e">
        <f t="shared" si="96"/>
        <v>#DIV/0!</v>
      </c>
    </row>
    <row r="1041" spans="1:8" ht="20.25" customHeight="1">
      <c r="A1041" s="320">
        <v>4241</v>
      </c>
      <c r="B1041" s="371" t="s">
        <v>137</v>
      </c>
      <c r="C1041" s="400"/>
      <c r="D1041" s="323"/>
      <c r="E1041" s="323"/>
      <c r="F1041" s="323"/>
      <c r="G1041" s="8" t="e">
        <f t="shared" si="95"/>
        <v>#DIV/0!</v>
      </c>
      <c r="H1041" s="8" t="e">
        <f t="shared" si="96"/>
        <v>#DIV/0!</v>
      </c>
    </row>
    <row r="1042" spans="1:8" ht="20.25" customHeight="1">
      <c r="A1042" s="507" t="s">
        <v>5</v>
      </c>
      <c r="B1042" s="507"/>
      <c r="C1042" s="254">
        <f>SUM(C1000,C1030,C1034,C1039)</f>
        <v>1626.33</v>
      </c>
      <c r="D1042" s="254">
        <f>SUM(D1000,D1030,D1039,D1034)</f>
        <v>6046.419999999999</v>
      </c>
      <c r="E1042" s="254">
        <f>SUM(E1000,E1030,E1039,E1034)</f>
        <v>6046.419999999999</v>
      </c>
      <c r="F1042" s="254">
        <f>SUM(F1000,F1030,F1039,F1034)</f>
        <v>3807.2700000000004</v>
      </c>
      <c r="G1042" s="102">
        <f t="shared" si="95"/>
        <v>234.1019350316357</v>
      </c>
      <c r="H1042" s="102">
        <f t="shared" si="96"/>
        <v>62.96734265896185</v>
      </c>
    </row>
    <row r="1043" spans="1:8" ht="20.25" customHeight="1">
      <c r="A1043" s="43"/>
      <c r="B1043" s="43"/>
      <c r="C1043" s="264"/>
      <c r="D1043" s="264"/>
      <c r="E1043" s="264"/>
      <c r="F1043" s="264"/>
      <c r="G1043" s="141"/>
      <c r="H1043" s="142"/>
    </row>
    <row r="1044" spans="1:8" ht="64.5" customHeight="1">
      <c r="A1044" s="525" t="s">
        <v>316</v>
      </c>
      <c r="B1044" s="526"/>
      <c r="C1044" s="305">
        <f>C1042+C993</f>
        <v>2400.47</v>
      </c>
      <c r="D1044" s="305">
        <f>D1042+D993</f>
        <v>7777.329999999999</v>
      </c>
      <c r="E1044" s="305">
        <f>E1042+E993</f>
        <v>7777.329999999999</v>
      </c>
      <c r="F1044" s="305">
        <f>F1042+F993</f>
        <v>5538.18</v>
      </c>
      <c r="G1044" s="102">
        <f t="shared" si="95"/>
        <v>230.712318837561</v>
      </c>
      <c r="H1044" s="102">
        <f t="shared" si="96"/>
        <v>71.2092710480332</v>
      </c>
    </row>
    <row r="1045" spans="1:8" ht="20.25" customHeight="1">
      <c r="A1045" s="43"/>
      <c r="B1045" s="43"/>
      <c r="C1045" s="43"/>
      <c r="D1045" s="43"/>
      <c r="E1045" s="43"/>
      <c r="F1045" s="43"/>
      <c r="G1045" s="43"/>
      <c r="H1045" s="43"/>
    </row>
    <row r="1046" spans="1:8" ht="55.5" customHeight="1">
      <c r="A1046" s="525" t="s">
        <v>317</v>
      </c>
      <c r="B1046" s="526"/>
      <c r="C1046" s="305">
        <f>C1044</f>
        <v>2400.47</v>
      </c>
      <c r="D1046" s="305">
        <f>D1044</f>
        <v>7777.329999999999</v>
      </c>
      <c r="E1046" s="305">
        <f>E1044</f>
        <v>7777.329999999999</v>
      </c>
      <c r="F1046" s="305">
        <f>F1044</f>
        <v>5538.18</v>
      </c>
      <c r="G1046" s="102">
        <f>F1046/C1046*100</f>
        <v>230.712318837561</v>
      </c>
      <c r="H1046" s="102">
        <f>F1046/E1046*100</f>
        <v>71.2092710480332</v>
      </c>
    </row>
    <row r="1047" spans="1:8" ht="20.25" customHeight="1">
      <c r="A1047" s="43"/>
      <c r="B1047" s="43"/>
      <c r="C1047" s="43"/>
      <c r="D1047" s="43"/>
      <c r="E1047" s="43"/>
      <c r="F1047" s="43"/>
      <c r="G1047" s="43"/>
      <c r="H1047" s="43"/>
    </row>
    <row r="1048" spans="1:8" ht="55.5" customHeight="1">
      <c r="A1048" s="522" t="s">
        <v>295</v>
      </c>
      <c r="B1048" s="522"/>
      <c r="C1048" s="522"/>
      <c r="D1048" s="537"/>
      <c r="E1048" s="537"/>
      <c r="F1048" s="537"/>
      <c r="G1048" s="537"/>
      <c r="H1048" s="10"/>
    </row>
    <row r="1049" spans="1:8" ht="20.25" customHeight="1">
      <c r="A1049" s="513" t="s">
        <v>294</v>
      </c>
      <c r="B1049" s="513"/>
      <c r="C1049" s="513"/>
      <c r="D1049" s="513"/>
      <c r="E1049" s="10"/>
      <c r="F1049" s="10"/>
      <c r="G1049" s="10"/>
      <c r="H1049" s="10"/>
    </row>
    <row r="1050" spans="1:8" ht="20.25" customHeight="1">
      <c r="A1050" s="30"/>
      <c r="B1050" s="30"/>
      <c r="C1050" s="30"/>
      <c r="D1050" s="29"/>
      <c r="E1050" s="29"/>
      <c r="F1050" s="29"/>
      <c r="G1050" s="29"/>
      <c r="H1050" s="32"/>
    </row>
    <row r="1051" spans="1:8" ht="20.25" customHeight="1">
      <c r="A1051" s="111" t="s">
        <v>303</v>
      </c>
      <c r="B1051" s="112"/>
      <c r="C1051" s="30"/>
      <c r="D1051" s="29"/>
      <c r="E1051" s="29"/>
      <c r="F1051" s="29"/>
      <c r="G1051" s="29"/>
      <c r="H1051" s="32"/>
    </row>
    <row r="1052" spans="1:8" ht="20.25" customHeight="1">
      <c r="A1052" s="502" t="s">
        <v>59</v>
      </c>
      <c r="B1052" s="503" t="s">
        <v>2</v>
      </c>
      <c r="C1052" s="503" t="s">
        <v>241</v>
      </c>
      <c r="D1052" s="499" t="s">
        <v>243</v>
      </c>
      <c r="E1052" s="499" t="s">
        <v>224</v>
      </c>
      <c r="F1052" s="499" t="s">
        <v>242</v>
      </c>
      <c r="G1052" s="499" t="s">
        <v>56</v>
      </c>
      <c r="H1052" s="499" t="s">
        <v>56</v>
      </c>
    </row>
    <row r="1053" spans="1:8" ht="20.25" customHeight="1">
      <c r="A1053" s="502"/>
      <c r="B1053" s="503"/>
      <c r="C1053" s="503"/>
      <c r="D1053" s="499"/>
      <c r="E1053" s="499"/>
      <c r="F1053" s="499"/>
      <c r="G1053" s="499"/>
      <c r="H1053" s="499"/>
    </row>
    <row r="1054" spans="1:8" ht="20.25" customHeight="1">
      <c r="A1054" s="494">
        <v>1</v>
      </c>
      <c r="B1054" s="494"/>
      <c r="C1054" s="49">
        <v>2</v>
      </c>
      <c r="D1054" s="50">
        <v>3</v>
      </c>
      <c r="E1054" s="50">
        <v>4</v>
      </c>
      <c r="F1054" s="50">
        <v>5</v>
      </c>
      <c r="G1054" s="50" t="s">
        <v>57</v>
      </c>
      <c r="H1054" s="50" t="s">
        <v>58</v>
      </c>
    </row>
    <row r="1055" spans="1:8" ht="34.5" customHeight="1">
      <c r="A1055" s="337">
        <v>42</v>
      </c>
      <c r="B1055" s="338" t="s">
        <v>21</v>
      </c>
      <c r="C1055" s="331">
        <f>SUM(C1056)</f>
        <v>2333.23</v>
      </c>
      <c r="D1055" s="331">
        <f>SUM(D1056)</f>
        <v>850</v>
      </c>
      <c r="E1055" s="331">
        <f>SUM(E1056)</f>
        <v>850</v>
      </c>
      <c r="F1055" s="331">
        <f>SUM(F1056)</f>
        <v>850</v>
      </c>
      <c r="G1055" s="102">
        <f aca="true" t="shared" si="98" ref="G1055:G1061">F1055/C1055*100</f>
        <v>36.43018476532532</v>
      </c>
      <c r="H1055" s="102">
        <f aca="true" t="shared" si="99" ref="H1055:H1061">F1055/E1055*100</f>
        <v>100</v>
      </c>
    </row>
    <row r="1056" spans="1:8" ht="20.25" customHeight="1">
      <c r="A1056" s="369">
        <v>422</v>
      </c>
      <c r="B1056" s="370" t="s">
        <v>20</v>
      </c>
      <c r="C1056" s="431">
        <f>SUM(C1057:C1060)</f>
        <v>2333.23</v>
      </c>
      <c r="D1056" s="431">
        <v>850</v>
      </c>
      <c r="E1056" s="431">
        <v>850</v>
      </c>
      <c r="F1056" s="431">
        <f>SUM(F1057:F1060)</f>
        <v>850</v>
      </c>
      <c r="G1056" s="361">
        <f t="shared" si="98"/>
        <v>36.43018476532532</v>
      </c>
      <c r="H1056" s="361">
        <f t="shared" si="99"/>
        <v>100</v>
      </c>
    </row>
    <row r="1057" spans="1:8" ht="20.25" customHeight="1">
      <c r="A1057" s="467">
        <v>4221</v>
      </c>
      <c r="B1057" s="468" t="s">
        <v>90</v>
      </c>
      <c r="C1057" s="477">
        <v>233.9</v>
      </c>
      <c r="D1057" s="439"/>
      <c r="E1057" s="439"/>
      <c r="F1057" s="439">
        <v>850</v>
      </c>
      <c r="G1057" s="8">
        <f t="shared" si="98"/>
        <v>363.4031637451903</v>
      </c>
      <c r="H1057" s="8" t="e">
        <f t="shared" si="99"/>
        <v>#DIV/0!</v>
      </c>
    </row>
    <row r="1058" spans="1:8" ht="20.25" customHeight="1">
      <c r="A1058" s="467">
        <v>4222</v>
      </c>
      <c r="B1058" s="468" t="s">
        <v>92</v>
      </c>
      <c r="C1058" s="477">
        <v>313.53</v>
      </c>
      <c r="D1058" s="439"/>
      <c r="E1058" s="439"/>
      <c r="F1058" s="439"/>
      <c r="G1058" s="8">
        <f t="shared" si="98"/>
        <v>0</v>
      </c>
      <c r="H1058" s="8" t="e">
        <f t="shared" si="99"/>
        <v>#DIV/0!</v>
      </c>
    </row>
    <row r="1059" spans="1:8" ht="20.25" customHeight="1">
      <c r="A1059" s="467">
        <v>4223</v>
      </c>
      <c r="B1059" s="468" t="s">
        <v>163</v>
      </c>
      <c r="C1059" s="477">
        <v>1785.8</v>
      </c>
      <c r="D1059" s="439"/>
      <c r="E1059" s="439"/>
      <c r="F1059" s="439"/>
      <c r="G1059" s="8">
        <f t="shared" si="98"/>
        <v>0</v>
      </c>
      <c r="H1059" s="8" t="e">
        <f t="shared" si="99"/>
        <v>#DIV/0!</v>
      </c>
    </row>
    <row r="1060" spans="1:8" ht="20.25" customHeight="1">
      <c r="A1060" s="409">
        <v>4227</v>
      </c>
      <c r="B1060" s="410" t="s">
        <v>162</v>
      </c>
      <c r="C1060" s="477"/>
      <c r="D1060" s="439"/>
      <c r="E1060" s="439"/>
      <c r="F1060" s="439"/>
      <c r="G1060" s="8" t="e">
        <f t="shared" si="98"/>
        <v>#DIV/0!</v>
      </c>
      <c r="H1060" s="8" t="e">
        <f t="shared" si="99"/>
        <v>#DIV/0!</v>
      </c>
    </row>
    <row r="1061" spans="1:8" ht="20.25" customHeight="1">
      <c r="A1061" s="500" t="s">
        <v>5</v>
      </c>
      <c r="B1061" s="500"/>
      <c r="C1061" s="331">
        <f>C1055</f>
        <v>2333.23</v>
      </c>
      <c r="D1061" s="331">
        <f>D1055</f>
        <v>850</v>
      </c>
      <c r="E1061" s="331">
        <f>E1055</f>
        <v>850</v>
      </c>
      <c r="F1061" s="331">
        <f>F1055</f>
        <v>850</v>
      </c>
      <c r="G1061" s="102">
        <f t="shared" si="98"/>
        <v>36.43018476532532</v>
      </c>
      <c r="H1061" s="102">
        <f t="shared" si="99"/>
        <v>100</v>
      </c>
    </row>
    <row r="1062" spans="1:8" ht="20.25" customHeight="1">
      <c r="A1062" s="30"/>
      <c r="B1062" s="30"/>
      <c r="C1062" s="30"/>
      <c r="D1062" s="29"/>
      <c r="E1062" s="29"/>
      <c r="F1062" s="29"/>
      <c r="G1062" s="29"/>
      <c r="H1062" s="32"/>
    </row>
    <row r="1063" spans="1:8" ht="20.25" customHeight="1">
      <c r="A1063" s="30"/>
      <c r="B1063" s="30"/>
      <c r="C1063" s="30"/>
      <c r="D1063" s="29"/>
      <c r="E1063" s="29"/>
      <c r="F1063" s="29"/>
      <c r="G1063" s="29"/>
      <c r="H1063" s="32"/>
    </row>
    <row r="1064" spans="1:8" ht="20.25" customHeight="1">
      <c r="A1064" s="111" t="s">
        <v>304</v>
      </c>
      <c r="B1064" s="112"/>
      <c r="C1064" s="30"/>
      <c r="D1064" s="29"/>
      <c r="E1064" s="29"/>
      <c r="F1064" s="29"/>
      <c r="G1064" s="29"/>
      <c r="H1064" s="32"/>
    </row>
    <row r="1065" spans="1:8" ht="20.25" customHeight="1">
      <c r="A1065" s="502" t="s">
        <v>59</v>
      </c>
      <c r="B1065" s="503" t="s">
        <v>2</v>
      </c>
      <c r="C1065" s="503" t="s">
        <v>241</v>
      </c>
      <c r="D1065" s="499" t="s">
        <v>243</v>
      </c>
      <c r="E1065" s="499" t="s">
        <v>224</v>
      </c>
      <c r="F1065" s="499" t="s">
        <v>242</v>
      </c>
      <c r="G1065" s="499" t="s">
        <v>56</v>
      </c>
      <c r="H1065" s="499" t="s">
        <v>56</v>
      </c>
    </row>
    <row r="1066" spans="1:8" ht="20.25" customHeight="1">
      <c r="A1066" s="502"/>
      <c r="B1066" s="503"/>
      <c r="C1066" s="503"/>
      <c r="D1066" s="499"/>
      <c r="E1066" s="499"/>
      <c r="F1066" s="499"/>
      <c r="G1066" s="499"/>
      <c r="H1066" s="499"/>
    </row>
    <row r="1067" spans="1:8" ht="20.25" customHeight="1">
      <c r="A1067" s="494">
        <v>1</v>
      </c>
      <c r="B1067" s="494"/>
      <c r="C1067" s="49">
        <v>2</v>
      </c>
      <c r="D1067" s="50">
        <v>3</v>
      </c>
      <c r="E1067" s="50">
        <v>4</v>
      </c>
      <c r="F1067" s="50">
        <v>5</v>
      </c>
      <c r="G1067" s="50" t="s">
        <v>57</v>
      </c>
      <c r="H1067" s="50" t="s">
        <v>58</v>
      </c>
    </row>
    <row r="1068" spans="1:8" ht="29.25" customHeight="1">
      <c r="A1068" s="337">
        <v>42</v>
      </c>
      <c r="B1068" s="338" t="s">
        <v>21</v>
      </c>
      <c r="C1068" s="331">
        <f>SUM(C1069)</f>
        <v>1022.9</v>
      </c>
      <c r="D1068" s="331">
        <f>SUM(D1069)</f>
        <v>0</v>
      </c>
      <c r="E1068" s="331">
        <f>SUM(E1069)</f>
        <v>0</v>
      </c>
      <c r="F1068" s="331">
        <f>SUM(F1069)</f>
        <v>0</v>
      </c>
      <c r="G1068" s="102">
        <f>F1068/C1068*100</f>
        <v>0</v>
      </c>
      <c r="H1068" s="102" t="e">
        <f>F1068/E1068*100</f>
        <v>#DIV/0!</v>
      </c>
    </row>
    <row r="1069" spans="1:8" ht="20.25" customHeight="1">
      <c r="A1069" s="369">
        <v>422</v>
      </c>
      <c r="B1069" s="370" t="s">
        <v>20</v>
      </c>
      <c r="C1069" s="431">
        <f>SUM(C1070:C1070)</f>
        <v>1022.9</v>
      </c>
      <c r="D1069" s="431"/>
      <c r="E1069" s="431"/>
      <c r="F1069" s="431">
        <f>SUM(F1070:F1070)</f>
        <v>0</v>
      </c>
      <c r="G1069" s="361">
        <f>F1069/C1069*100</f>
        <v>0</v>
      </c>
      <c r="H1069" s="361" t="e">
        <f>F1069/E1069*100</f>
        <v>#DIV/0!</v>
      </c>
    </row>
    <row r="1070" spans="1:8" ht="20.25" customHeight="1">
      <c r="A1070" s="467">
        <v>4223</v>
      </c>
      <c r="B1070" s="468" t="s">
        <v>163</v>
      </c>
      <c r="C1070" s="477">
        <v>1022.9</v>
      </c>
      <c r="D1070" s="439"/>
      <c r="E1070" s="439"/>
      <c r="F1070" s="439"/>
      <c r="G1070" s="8">
        <f>F1070/C1070*100</f>
        <v>0</v>
      </c>
      <c r="H1070" s="8" t="e">
        <f>F1070/E1070*100</f>
        <v>#DIV/0!</v>
      </c>
    </row>
    <row r="1071" spans="1:8" ht="20.25" customHeight="1">
      <c r="A1071" s="500" t="s">
        <v>5</v>
      </c>
      <c r="B1071" s="500"/>
      <c r="C1071" s="331">
        <f>C1068</f>
        <v>1022.9</v>
      </c>
      <c r="D1071" s="331">
        <f>D1068</f>
        <v>0</v>
      </c>
      <c r="E1071" s="331">
        <f>E1068</f>
        <v>0</v>
      </c>
      <c r="F1071" s="331">
        <f>F1068</f>
        <v>0</v>
      </c>
      <c r="G1071" s="102">
        <f>F1071/C1071*100</f>
        <v>0</v>
      </c>
      <c r="H1071" s="102" t="e">
        <f>F1071/E1071*100</f>
        <v>#DIV/0!</v>
      </c>
    </row>
    <row r="1072" spans="1:8" ht="20.25" customHeight="1">
      <c r="A1072" s="30"/>
      <c r="B1072" s="30"/>
      <c r="C1072" s="30"/>
      <c r="D1072" s="29"/>
      <c r="E1072" s="29"/>
      <c r="F1072" s="29"/>
      <c r="G1072" s="29"/>
      <c r="H1072" s="32"/>
    </row>
    <row r="1073" spans="1:8" ht="20.25" customHeight="1">
      <c r="A1073" s="111" t="s">
        <v>274</v>
      </c>
      <c r="B1073" s="112"/>
      <c r="C1073" s="30"/>
      <c r="D1073" s="29"/>
      <c r="E1073" s="29"/>
      <c r="F1073" s="29"/>
      <c r="G1073" s="29"/>
      <c r="H1073" s="32"/>
    </row>
    <row r="1074" spans="1:8" ht="20.25" customHeight="1">
      <c r="A1074" s="502" t="s">
        <v>59</v>
      </c>
      <c r="B1074" s="503" t="s">
        <v>2</v>
      </c>
      <c r="C1074" s="503" t="s">
        <v>241</v>
      </c>
      <c r="D1074" s="499" t="s">
        <v>243</v>
      </c>
      <c r="E1074" s="499" t="s">
        <v>224</v>
      </c>
      <c r="F1074" s="499" t="s">
        <v>242</v>
      </c>
      <c r="G1074" s="499" t="s">
        <v>56</v>
      </c>
      <c r="H1074" s="499" t="s">
        <v>56</v>
      </c>
    </row>
    <row r="1075" spans="1:8" ht="20.25" customHeight="1">
      <c r="A1075" s="502"/>
      <c r="B1075" s="503"/>
      <c r="C1075" s="503"/>
      <c r="D1075" s="499"/>
      <c r="E1075" s="499"/>
      <c r="F1075" s="499"/>
      <c r="G1075" s="499"/>
      <c r="H1075" s="499"/>
    </row>
    <row r="1076" spans="1:8" ht="20.25" customHeight="1">
      <c r="A1076" s="494">
        <v>1</v>
      </c>
      <c r="B1076" s="494"/>
      <c r="C1076" s="49">
        <v>2</v>
      </c>
      <c r="D1076" s="50">
        <v>3</v>
      </c>
      <c r="E1076" s="50">
        <v>4</v>
      </c>
      <c r="F1076" s="50">
        <v>5</v>
      </c>
      <c r="G1076" s="50" t="s">
        <v>57</v>
      </c>
      <c r="H1076" s="50" t="s">
        <v>58</v>
      </c>
    </row>
    <row r="1077" spans="1:8" ht="33.75" customHeight="1">
      <c r="A1077" s="337">
        <v>42</v>
      </c>
      <c r="B1077" s="338" t="s">
        <v>21</v>
      </c>
      <c r="C1077" s="254">
        <f>SUM(C1078)</f>
        <v>0</v>
      </c>
      <c r="D1077" s="254">
        <f>SUM(D1078)</f>
        <v>0</v>
      </c>
      <c r="E1077" s="254">
        <f>SUM(E1078)</f>
        <v>0</v>
      </c>
      <c r="F1077" s="254">
        <f>SUM(F1078)</f>
        <v>0</v>
      </c>
      <c r="G1077" s="102" t="e">
        <f aca="true" t="shared" si="100" ref="G1077:G1082">F1077/C1077*100</f>
        <v>#DIV/0!</v>
      </c>
      <c r="H1077" s="102" t="e">
        <f aca="true" t="shared" si="101" ref="H1077:H1082">F1077/E1077*100</f>
        <v>#DIV/0!</v>
      </c>
    </row>
    <row r="1078" spans="1:8" ht="20.25" customHeight="1">
      <c r="A1078" s="369">
        <v>422</v>
      </c>
      <c r="B1078" s="370" t="s">
        <v>20</v>
      </c>
      <c r="C1078" s="426">
        <f>SUM(C1079:C1081)</f>
        <v>0</v>
      </c>
      <c r="D1078" s="426">
        <f>SUM(D1079:D1081)</f>
        <v>0</v>
      </c>
      <c r="E1078" s="426">
        <f>SUM(E1079:E1081)</f>
        <v>0</v>
      </c>
      <c r="F1078" s="426">
        <f>SUM(F1079:F1081)</f>
        <v>0</v>
      </c>
      <c r="G1078" s="361" t="e">
        <f t="shared" si="100"/>
        <v>#DIV/0!</v>
      </c>
      <c r="H1078" s="361" t="e">
        <f t="shared" si="101"/>
        <v>#DIV/0!</v>
      </c>
    </row>
    <row r="1079" spans="1:8" ht="20.25" customHeight="1">
      <c r="A1079" s="467" t="s">
        <v>89</v>
      </c>
      <c r="B1079" s="468" t="s">
        <v>90</v>
      </c>
      <c r="C1079" s="478">
        <v>0</v>
      </c>
      <c r="D1079" s="323"/>
      <c r="E1079" s="323"/>
      <c r="F1079" s="323"/>
      <c r="G1079" s="8" t="e">
        <f t="shared" si="100"/>
        <v>#DIV/0!</v>
      </c>
      <c r="H1079" s="8" t="e">
        <f t="shared" si="101"/>
        <v>#DIV/0!</v>
      </c>
    </row>
    <row r="1080" spans="1:8" ht="20.25" customHeight="1">
      <c r="A1080" s="409">
        <v>4223</v>
      </c>
      <c r="B1080" s="410" t="s">
        <v>163</v>
      </c>
      <c r="C1080" s="478"/>
      <c r="D1080" s="323"/>
      <c r="E1080" s="323"/>
      <c r="F1080" s="323"/>
      <c r="G1080" s="8" t="e">
        <f t="shared" si="100"/>
        <v>#DIV/0!</v>
      </c>
      <c r="H1080" s="8" t="e">
        <f t="shared" si="101"/>
        <v>#DIV/0!</v>
      </c>
    </row>
    <row r="1081" spans="1:8" ht="20.25" customHeight="1">
      <c r="A1081" s="409">
        <v>4227</v>
      </c>
      <c r="B1081" s="410" t="s">
        <v>162</v>
      </c>
      <c r="C1081" s="478"/>
      <c r="D1081" s="323"/>
      <c r="E1081" s="323"/>
      <c r="F1081" s="323"/>
      <c r="G1081" s="8" t="e">
        <f t="shared" si="100"/>
        <v>#DIV/0!</v>
      </c>
      <c r="H1081" s="8" t="e">
        <f t="shared" si="101"/>
        <v>#DIV/0!</v>
      </c>
    </row>
    <row r="1082" spans="1:8" ht="20.25" customHeight="1">
      <c r="A1082" s="500" t="s">
        <v>5</v>
      </c>
      <c r="B1082" s="500"/>
      <c r="C1082" s="331">
        <f>C1077</f>
        <v>0</v>
      </c>
      <c r="D1082" s="331">
        <f>D1077</f>
        <v>0</v>
      </c>
      <c r="E1082" s="331">
        <f>E1077</f>
        <v>0</v>
      </c>
      <c r="F1082" s="331">
        <f>F1077</f>
        <v>0</v>
      </c>
      <c r="G1082" s="102" t="e">
        <f t="shared" si="100"/>
        <v>#DIV/0!</v>
      </c>
      <c r="H1082" s="102" t="e">
        <f t="shared" si="101"/>
        <v>#DIV/0!</v>
      </c>
    </row>
    <row r="1083" spans="1:8" ht="20.25" customHeight="1">
      <c r="A1083" s="30"/>
      <c r="B1083" s="30"/>
      <c r="C1083" s="30"/>
      <c r="D1083" s="29"/>
      <c r="E1083" s="29"/>
      <c r="F1083" s="29"/>
      <c r="G1083" s="126"/>
      <c r="H1083" s="126"/>
    </row>
    <row r="1084" spans="1:8" ht="20.25" customHeight="1">
      <c r="A1084" s="111" t="s">
        <v>286</v>
      </c>
      <c r="B1084" s="112"/>
      <c r="C1084" s="30"/>
      <c r="D1084" s="29"/>
      <c r="E1084" s="29"/>
      <c r="F1084" s="29"/>
      <c r="G1084" s="29"/>
      <c r="H1084" s="32"/>
    </row>
    <row r="1085" spans="1:8" ht="20.25" customHeight="1">
      <c r="A1085" s="502" t="s">
        <v>59</v>
      </c>
      <c r="B1085" s="503" t="s">
        <v>2</v>
      </c>
      <c r="C1085" s="503" t="s">
        <v>241</v>
      </c>
      <c r="D1085" s="499" t="s">
        <v>243</v>
      </c>
      <c r="E1085" s="499" t="s">
        <v>224</v>
      </c>
      <c r="F1085" s="499" t="s">
        <v>242</v>
      </c>
      <c r="G1085" s="499" t="s">
        <v>56</v>
      </c>
      <c r="H1085" s="499" t="s">
        <v>56</v>
      </c>
    </row>
    <row r="1086" spans="1:8" ht="20.25" customHeight="1">
      <c r="A1086" s="502"/>
      <c r="B1086" s="503"/>
      <c r="C1086" s="503"/>
      <c r="D1086" s="499"/>
      <c r="E1086" s="499"/>
      <c r="F1086" s="499"/>
      <c r="G1086" s="499"/>
      <c r="H1086" s="499"/>
    </row>
    <row r="1087" spans="1:8" ht="20.25" customHeight="1">
      <c r="A1087" s="494">
        <v>1</v>
      </c>
      <c r="B1087" s="494"/>
      <c r="C1087" s="49">
        <v>2</v>
      </c>
      <c r="D1087" s="50">
        <v>3</v>
      </c>
      <c r="E1087" s="50">
        <v>4</v>
      </c>
      <c r="F1087" s="50">
        <v>5</v>
      </c>
      <c r="G1087" s="50" t="s">
        <v>57</v>
      </c>
      <c r="H1087" s="50" t="s">
        <v>58</v>
      </c>
    </row>
    <row r="1088" spans="1:8" ht="20.25" customHeight="1">
      <c r="A1088" s="337">
        <v>42</v>
      </c>
      <c r="B1088" s="338" t="s">
        <v>21</v>
      </c>
      <c r="C1088" s="254">
        <f>SUM(C1089)</f>
        <v>0</v>
      </c>
      <c r="D1088" s="254">
        <f>SUM(D1089)</f>
        <v>2241.28</v>
      </c>
      <c r="E1088" s="254">
        <f>SUM(E1089)</f>
        <v>2241.28</v>
      </c>
      <c r="F1088" s="254">
        <f>SUM(F1089)</f>
        <v>2241.28</v>
      </c>
      <c r="G1088" s="102" t="e">
        <f>F1088/C1088*100</f>
        <v>#DIV/0!</v>
      </c>
      <c r="H1088" s="102">
        <f>F1088/E1088*100</f>
        <v>100</v>
      </c>
    </row>
    <row r="1089" spans="1:8" ht="20.25" customHeight="1">
      <c r="A1089" s="369">
        <v>422</v>
      </c>
      <c r="B1089" s="370" t="s">
        <v>20</v>
      </c>
      <c r="C1089" s="426">
        <f>SUM(C1090:C1091)</f>
        <v>0</v>
      </c>
      <c r="D1089" s="426">
        <v>2241.28</v>
      </c>
      <c r="E1089" s="426">
        <v>2241.28</v>
      </c>
      <c r="F1089" s="426">
        <f>F1090+F1091</f>
        <v>2241.28</v>
      </c>
      <c r="G1089" s="361" t="e">
        <f>F1089/C1089*100</f>
        <v>#DIV/0!</v>
      </c>
      <c r="H1089" s="361">
        <f>F1089/E1089*100</f>
        <v>100</v>
      </c>
    </row>
    <row r="1090" spans="1:8" ht="20.25" customHeight="1">
      <c r="A1090" s="467" t="s">
        <v>89</v>
      </c>
      <c r="B1090" s="468" t="s">
        <v>90</v>
      </c>
      <c r="C1090" s="478"/>
      <c r="D1090" s="323"/>
      <c r="E1090" s="323"/>
      <c r="F1090" s="323"/>
      <c r="G1090" s="8" t="e">
        <f>F1090/C1090*100</f>
        <v>#DIV/0!</v>
      </c>
      <c r="H1090" s="8" t="e">
        <f>F1090/E1090*100</f>
        <v>#DIV/0!</v>
      </c>
    </row>
    <row r="1091" spans="1:8" ht="20.25" customHeight="1">
      <c r="A1091" s="409">
        <v>4227</v>
      </c>
      <c r="B1091" s="410" t="s">
        <v>162</v>
      </c>
      <c r="C1091" s="478"/>
      <c r="D1091" s="323"/>
      <c r="E1091" s="323"/>
      <c r="F1091" s="323">
        <v>2241.28</v>
      </c>
      <c r="G1091" s="8" t="e">
        <f>F1091/C1091*100</f>
        <v>#DIV/0!</v>
      </c>
      <c r="H1091" s="8" t="e">
        <f>F1091/E1091*100</f>
        <v>#DIV/0!</v>
      </c>
    </row>
    <row r="1092" spans="1:8" ht="20.25" customHeight="1">
      <c r="A1092" s="500" t="s">
        <v>5</v>
      </c>
      <c r="B1092" s="500"/>
      <c r="C1092" s="331">
        <f>C1088</f>
        <v>0</v>
      </c>
      <c r="D1092" s="331">
        <f>D1088</f>
        <v>2241.28</v>
      </c>
      <c r="E1092" s="331">
        <f>E1088</f>
        <v>2241.28</v>
      </c>
      <c r="F1092" s="331">
        <f>F1088</f>
        <v>2241.28</v>
      </c>
      <c r="G1092" s="102" t="e">
        <f>F1092/C1092*100</f>
        <v>#DIV/0!</v>
      </c>
      <c r="H1092" s="102">
        <f>F1092/E1092*100</f>
        <v>100</v>
      </c>
    </row>
    <row r="1093" spans="1:8" ht="20.25" customHeight="1">
      <c r="A1093" s="30"/>
      <c r="B1093" s="30"/>
      <c r="C1093" s="30"/>
      <c r="D1093" s="29"/>
      <c r="E1093" s="29"/>
      <c r="F1093" s="29"/>
      <c r="G1093" s="10"/>
      <c r="H1093" s="10"/>
    </row>
    <row r="1094" spans="1:8" ht="20.25" customHeight="1">
      <c r="A1094" s="111" t="s">
        <v>287</v>
      </c>
      <c r="B1094" s="112"/>
      <c r="C1094" s="30"/>
      <c r="D1094" s="29"/>
      <c r="E1094" s="29"/>
      <c r="F1094" s="29"/>
      <c r="G1094" s="29"/>
      <c r="H1094" s="32"/>
    </row>
    <row r="1095" spans="1:8" ht="20.25" customHeight="1">
      <c r="A1095" s="502" t="s">
        <v>59</v>
      </c>
      <c r="B1095" s="503" t="s">
        <v>2</v>
      </c>
      <c r="C1095" s="503" t="s">
        <v>241</v>
      </c>
      <c r="D1095" s="499" t="s">
        <v>243</v>
      </c>
      <c r="E1095" s="499" t="s">
        <v>224</v>
      </c>
      <c r="F1095" s="499" t="s">
        <v>242</v>
      </c>
      <c r="G1095" s="499" t="s">
        <v>56</v>
      </c>
      <c r="H1095" s="499" t="s">
        <v>56</v>
      </c>
    </row>
    <row r="1096" spans="1:8" ht="20.25" customHeight="1">
      <c r="A1096" s="502"/>
      <c r="B1096" s="503"/>
      <c r="C1096" s="503"/>
      <c r="D1096" s="499"/>
      <c r="E1096" s="499"/>
      <c r="F1096" s="499"/>
      <c r="G1096" s="499"/>
      <c r="H1096" s="499"/>
    </row>
    <row r="1097" spans="1:8" ht="20.25" customHeight="1">
      <c r="A1097" s="494">
        <v>1</v>
      </c>
      <c r="B1097" s="494"/>
      <c r="C1097" s="49">
        <v>2</v>
      </c>
      <c r="D1097" s="50">
        <v>3</v>
      </c>
      <c r="E1097" s="50">
        <v>4</v>
      </c>
      <c r="F1097" s="50">
        <v>5</v>
      </c>
      <c r="G1097" s="50" t="s">
        <v>57</v>
      </c>
      <c r="H1097" s="50" t="s">
        <v>58</v>
      </c>
    </row>
    <row r="1098" spans="1:8" ht="20.25" customHeight="1">
      <c r="A1098" s="337">
        <v>42</v>
      </c>
      <c r="B1098" s="338" t="s">
        <v>21</v>
      </c>
      <c r="C1098" s="254">
        <f>SUM(C1099+C1101)</f>
        <v>530.89</v>
      </c>
      <c r="D1098" s="254">
        <f>SUM(D1099+D1101)</f>
        <v>530</v>
      </c>
      <c r="E1098" s="254">
        <f>SUM(E1099+E1101)</f>
        <v>530</v>
      </c>
      <c r="F1098" s="254">
        <f>SUM(F1099+F1101)</f>
        <v>4767</v>
      </c>
      <c r="G1098" s="102">
        <f aca="true" t="shared" si="102" ref="G1098:G1103">F1098/C1098*100</f>
        <v>897.9261240558309</v>
      </c>
      <c r="H1098" s="102">
        <f aca="true" t="shared" si="103" ref="H1098:H1103">F1098/E1098*100</f>
        <v>899.433962264151</v>
      </c>
    </row>
    <row r="1099" spans="1:8" ht="20.25" customHeight="1">
      <c r="A1099" s="369">
        <v>422</v>
      </c>
      <c r="B1099" s="370" t="s">
        <v>20</v>
      </c>
      <c r="C1099" s="426">
        <f>SUM(C1100)</f>
        <v>0</v>
      </c>
      <c r="D1099" s="426">
        <f>SUM(D1100)</f>
        <v>0</v>
      </c>
      <c r="E1099" s="426">
        <f>SUM(E1100)</f>
        <v>0</v>
      </c>
      <c r="F1099" s="426">
        <f>SUM(F1100)</f>
        <v>4200</v>
      </c>
      <c r="G1099" s="361" t="e">
        <f t="shared" si="102"/>
        <v>#DIV/0!</v>
      </c>
      <c r="H1099" s="361" t="e">
        <f t="shared" si="103"/>
        <v>#DIV/0!</v>
      </c>
    </row>
    <row r="1100" spans="1:8" ht="20.25" customHeight="1">
      <c r="A1100" s="467" t="s">
        <v>89</v>
      </c>
      <c r="B1100" s="468" t="s">
        <v>90</v>
      </c>
      <c r="C1100" s="478"/>
      <c r="D1100" s="323"/>
      <c r="E1100" s="323"/>
      <c r="F1100" s="323">
        <v>4200</v>
      </c>
      <c r="G1100" s="8" t="e">
        <f t="shared" si="102"/>
        <v>#DIV/0!</v>
      </c>
      <c r="H1100" s="8" t="e">
        <f t="shared" si="103"/>
        <v>#DIV/0!</v>
      </c>
    </row>
    <row r="1101" spans="1:8" ht="20.25" customHeight="1">
      <c r="A1101" s="406">
        <v>424</v>
      </c>
      <c r="B1101" s="407" t="s">
        <v>114</v>
      </c>
      <c r="C1101" s="378">
        <f>SUM(C1102)</f>
        <v>530.89</v>
      </c>
      <c r="D1101" s="378">
        <v>530</v>
      </c>
      <c r="E1101" s="378">
        <v>530</v>
      </c>
      <c r="F1101" s="378">
        <f>SUM(F1102)</f>
        <v>567</v>
      </c>
      <c r="G1101" s="361">
        <f t="shared" si="102"/>
        <v>106.80178568064949</v>
      </c>
      <c r="H1101" s="361">
        <f t="shared" si="103"/>
        <v>106.9811320754717</v>
      </c>
    </row>
    <row r="1102" spans="1:8" ht="20.25" customHeight="1">
      <c r="A1102" s="409">
        <v>4241</v>
      </c>
      <c r="B1102" s="410" t="s">
        <v>115</v>
      </c>
      <c r="C1102" s="478">
        <v>530.89</v>
      </c>
      <c r="D1102" s="323"/>
      <c r="E1102" s="323"/>
      <c r="F1102" s="323">
        <v>567</v>
      </c>
      <c r="G1102" s="8">
        <f t="shared" si="102"/>
        <v>106.80178568064949</v>
      </c>
      <c r="H1102" s="8" t="e">
        <f t="shared" si="103"/>
        <v>#DIV/0!</v>
      </c>
    </row>
    <row r="1103" spans="1:8" ht="15">
      <c r="A1103" s="500" t="s">
        <v>5</v>
      </c>
      <c r="B1103" s="500"/>
      <c r="C1103" s="331">
        <f>C1098</f>
        <v>530.89</v>
      </c>
      <c r="D1103" s="331">
        <f>D1098</f>
        <v>530</v>
      </c>
      <c r="E1103" s="331">
        <f>E1098</f>
        <v>530</v>
      </c>
      <c r="F1103" s="331">
        <f>F1098</f>
        <v>4767</v>
      </c>
      <c r="G1103" s="102">
        <f t="shared" si="102"/>
        <v>897.9261240558309</v>
      </c>
      <c r="H1103" s="102">
        <f t="shared" si="103"/>
        <v>899.433962264151</v>
      </c>
    </row>
    <row r="1104" spans="1:8" ht="15">
      <c r="A1104" s="30"/>
      <c r="B1104" s="30"/>
      <c r="C1104" s="30"/>
      <c r="D1104" s="29"/>
      <c r="E1104" s="29"/>
      <c r="F1104" s="29"/>
      <c r="G1104" s="10"/>
      <c r="H1104" s="10"/>
    </row>
    <row r="1105" spans="1:8" ht="15">
      <c r="A1105" s="134" t="s">
        <v>261</v>
      </c>
      <c r="B1105" s="30"/>
      <c r="C1105" s="30"/>
      <c r="D1105" s="29"/>
      <c r="E1105" s="29"/>
      <c r="F1105" s="29"/>
      <c r="G1105" s="10"/>
      <c r="H1105" s="10"/>
    </row>
    <row r="1106" spans="1:8" ht="15">
      <c r="A1106" s="502" t="s">
        <v>59</v>
      </c>
      <c r="B1106" s="503" t="s">
        <v>2</v>
      </c>
      <c r="C1106" s="503" t="s">
        <v>241</v>
      </c>
      <c r="D1106" s="499" t="s">
        <v>243</v>
      </c>
      <c r="E1106" s="499" t="s">
        <v>224</v>
      </c>
      <c r="F1106" s="499" t="s">
        <v>242</v>
      </c>
      <c r="G1106" s="499" t="s">
        <v>56</v>
      </c>
      <c r="H1106" s="499" t="s">
        <v>56</v>
      </c>
    </row>
    <row r="1107" spans="1:8" ht="34.5" customHeight="1">
      <c r="A1107" s="502"/>
      <c r="B1107" s="503"/>
      <c r="C1107" s="503"/>
      <c r="D1107" s="499"/>
      <c r="E1107" s="499"/>
      <c r="F1107" s="499"/>
      <c r="G1107" s="499"/>
      <c r="H1107" s="499"/>
    </row>
    <row r="1108" spans="1:8" ht="38.25" customHeight="1">
      <c r="A1108" s="494">
        <v>1</v>
      </c>
      <c r="B1108" s="494"/>
      <c r="C1108" s="49">
        <v>2</v>
      </c>
      <c r="D1108" s="50">
        <v>3</v>
      </c>
      <c r="E1108" s="50">
        <v>4</v>
      </c>
      <c r="F1108" s="50">
        <v>5</v>
      </c>
      <c r="G1108" s="50" t="s">
        <v>57</v>
      </c>
      <c r="H1108" s="50" t="s">
        <v>58</v>
      </c>
    </row>
    <row r="1109" spans="1:8" ht="30">
      <c r="A1109" s="337">
        <v>42</v>
      </c>
      <c r="B1109" s="338" t="s">
        <v>21</v>
      </c>
      <c r="C1109" s="254">
        <f>SUM(C1110)</f>
        <v>305.29</v>
      </c>
      <c r="D1109" s="254">
        <f>SUM(D1110)</f>
        <v>111.35</v>
      </c>
      <c r="E1109" s="254">
        <f>SUM(E1110)</f>
        <v>111.35</v>
      </c>
      <c r="F1109" s="254">
        <f>SUM(F1110)</f>
        <v>111.35</v>
      </c>
      <c r="G1109" s="102">
        <f>F1109/C1109*100</f>
        <v>36.47351698385142</v>
      </c>
      <c r="H1109" s="102">
        <f>F1109/E1109*100</f>
        <v>100</v>
      </c>
    </row>
    <row r="1110" spans="1:8" ht="15">
      <c r="A1110" s="369">
        <v>422</v>
      </c>
      <c r="B1110" s="370" t="s">
        <v>20</v>
      </c>
      <c r="C1110" s="426">
        <f>C1111+C1112+C1113</f>
        <v>305.29</v>
      </c>
      <c r="D1110" s="426">
        <v>111.35</v>
      </c>
      <c r="E1110" s="426">
        <v>111.35</v>
      </c>
      <c r="F1110" s="426">
        <f>SUM(F1111:F1113)</f>
        <v>111.35</v>
      </c>
      <c r="G1110" s="361">
        <f>F1110/C1110*100</f>
        <v>36.47351698385142</v>
      </c>
      <c r="H1110" s="361">
        <f>F1110/E1110*100</f>
        <v>100</v>
      </c>
    </row>
    <row r="1111" spans="1:8" ht="15">
      <c r="A1111" s="436">
        <v>4221</v>
      </c>
      <c r="B1111" s="437" t="s">
        <v>90</v>
      </c>
      <c r="C1111" s="442">
        <v>305.29</v>
      </c>
      <c r="D1111" s="442"/>
      <c r="E1111" s="442"/>
      <c r="F1111" s="438"/>
      <c r="G1111" s="178"/>
      <c r="H1111" s="178"/>
    </row>
    <row r="1112" spans="1:8" ht="15">
      <c r="A1112" s="436">
        <v>4223</v>
      </c>
      <c r="B1112" s="437" t="s">
        <v>163</v>
      </c>
      <c r="C1112" s="442"/>
      <c r="D1112" s="442"/>
      <c r="E1112" s="442"/>
      <c r="F1112" s="438"/>
      <c r="G1112" s="178"/>
      <c r="H1112" s="178"/>
    </row>
    <row r="1113" spans="1:8" ht="15">
      <c r="A1113" s="409">
        <v>4227</v>
      </c>
      <c r="B1113" s="410" t="s">
        <v>162</v>
      </c>
      <c r="C1113" s="478"/>
      <c r="D1113" s="442"/>
      <c r="E1113" s="358"/>
      <c r="F1113" s="323">
        <v>111.35</v>
      </c>
      <c r="G1113" s="8" t="e">
        <f>F1113/C1113*100</f>
        <v>#DIV/0!</v>
      </c>
      <c r="H1113" s="8" t="e">
        <f>F1113/E1113*100</f>
        <v>#DIV/0!</v>
      </c>
    </row>
    <row r="1114" spans="1:8" ht="15">
      <c r="A1114" s="500" t="s">
        <v>5</v>
      </c>
      <c r="B1114" s="500"/>
      <c r="C1114" s="331">
        <f>C1109</f>
        <v>305.29</v>
      </c>
      <c r="D1114" s="331">
        <f>D1109</f>
        <v>111.35</v>
      </c>
      <c r="E1114" s="331">
        <f>E1109</f>
        <v>111.35</v>
      </c>
      <c r="F1114" s="331">
        <f>F1109</f>
        <v>111.35</v>
      </c>
      <c r="G1114" s="102">
        <f>F1114/C1114*100</f>
        <v>36.47351698385142</v>
      </c>
      <c r="H1114" s="102">
        <f>F1114/E1114*100</f>
        <v>100</v>
      </c>
    </row>
    <row r="1115" spans="1:8" s="11" customFormat="1" ht="15">
      <c r="A1115" s="30"/>
      <c r="B1115" s="30"/>
      <c r="C1115" s="30"/>
      <c r="D1115" s="29"/>
      <c r="E1115" s="29"/>
      <c r="F1115" s="29"/>
      <c r="G1115" s="10"/>
      <c r="H1115" s="10"/>
    </row>
    <row r="1116" spans="1:8" ht="15">
      <c r="A1116" s="30"/>
      <c r="B1116" s="30"/>
      <c r="C1116" s="30"/>
      <c r="D1116" s="29"/>
      <c r="E1116" s="29"/>
      <c r="F1116" s="29"/>
      <c r="G1116" s="10"/>
      <c r="H1116" s="10"/>
    </row>
    <row r="1117" spans="1:8" ht="15">
      <c r="A1117" s="134" t="s">
        <v>305</v>
      </c>
      <c r="B1117" s="30"/>
      <c r="C1117" s="30"/>
      <c r="D1117" s="29"/>
      <c r="E1117" s="29"/>
      <c r="F1117" s="29"/>
      <c r="G1117" s="10"/>
      <c r="H1117" s="10"/>
    </row>
    <row r="1118" spans="1:8" ht="15">
      <c r="A1118" s="502" t="s">
        <v>59</v>
      </c>
      <c r="B1118" s="503" t="s">
        <v>2</v>
      </c>
      <c r="C1118" s="503" t="s">
        <v>241</v>
      </c>
      <c r="D1118" s="499" t="s">
        <v>243</v>
      </c>
      <c r="E1118" s="499" t="s">
        <v>224</v>
      </c>
      <c r="F1118" s="499" t="s">
        <v>242</v>
      </c>
      <c r="G1118" s="499" t="s">
        <v>56</v>
      </c>
      <c r="H1118" s="499" t="s">
        <v>56</v>
      </c>
    </row>
    <row r="1119" spans="1:8" ht="36.75" customHeight="1">
      <c r="A1119" s="502"/>
      <c r="B1119" s="503"/>
      <c r="C1119" s="503"/>
      <c r="D1119" s="499"/>
      <c r="E1119" s="499"/>
      <c r="F1119" s="499"/>
      <c r="G1119" s="499"/>
      <c r="H1119" s="499"/>
    </row>
    <row r="1120" spans="1:8" ht="15">
      <c r="A1120" s="494">
        <v>1</v>
      </c>
      <c r="B1120" s="494"/>
      <c r="C1120" s="49">
        <v>2</v>
      </c>
      <c r="D1120" s="50">
        <v>3</v>
      </c>
      <c r="E1120" s="50">
        <v>4</v>
      </c>
      <c r="F1120" s="50">
        <v>5</v>
      </c>
      <c r="G1120" s="50" t="s">
        <v>57</v>
      </c>
      <c r="H1120" s="50" t="s">
        <v>58</v>
      </c>
    </row>
    <row r="1121" spans="1:8" ht="30">
      <c r="A1121" s="337">
        <v>42</v>
      </c>
      <c r="B1121" s="338" t="s">
        <v>21</v>
      </c>
      <c r="C1121" s="254">
        <f>SUM(C1122)</f>
        <v>16499.16</v>
      </c>
      <c r="D1121" s="254">
        <f>SUM(D1122)</f>
        <v>4258.62</v>
      </c>
      <c r="E1121" s="254">
        <f>SUM(E1122)</f>
        <v>4258.62</v>
      </c>
      <c r="F1121" s="254">
        <f>SUM(F1122)</f>
        <v>4258.62</v>
      </c>
      <c r="G1121" s="102">
        <f aca="true" t="shared" si="104" ref="G1121:G1131">F1121/C1121*100</f>
        <v>25.811132203093972</v>
      </c>
      <c r="H1121" s="102">
        <f aca="true" t="shared" si="105" ref="H1121:H1131">F1121/E1121*100</f>
        <v>100</v>
      </c>
    </row>
    <row r="1122" spans="1:8" ht="15">
      <c r="A1122" s="369">
        <v>422</v>
      </c>
      <c r="B1122" s="370" t="s">
        <v>20</v>
      </c>
      <c r="C1122" s="426">
        <f>SUM(C1123:C1125)</f>
        <v>16499.16</v>
      </c>
      <c r="D1122" s="426">
        <v>4258.62</v>
      </c>
      <c r="E1122" s="426">
        <v>4258.62</v>
      </c>
      <c r="F1122" s="426">
        <f>SUM(F1123:F1125)</f>
        <v>4258.62</v>
      </c>
      <c r="G1122" s="361">
        <f t="shared" si="104"/>
        <v>25.811132203093972</v>
      </c>
      <c r="H1122" s="361">
        <f t="shared" si="105"/>
        <v>100</v>
      </c>
    </row>
    <row r="1123" spans="1:8" ht="19.5" customHeight="1">
      <c r="A1123" s="436">
        <v>4221</v>
      </c>
      <c r="B1123" s="437" t="s">
        <v>90</v>
      </c>
      <c r="C1123" s="478">
        <v>2618.58</v>
      </c>
      <c r="D1123" s="323"/>
      <c r="E1123" s="323"/>
      <c r="F1123" s="323"/>
      <c r="G1123" s="8">
        <f t="shared" si="104"/>
        <v>0</v>
      </c>
      <c r="H1123" s="8" t="e">
        <f t="shared" si="105"/>
        <v>#DIV/0!</v>
      </c>
    </row>
    <row r="1124" spans="1:8" ht="19.5" customHeight="1">
      <c r="A1124" s="436">
        <v>4223</v>
      </c>
      <c r="B1124" s="437" t="s">
        <v>163</v>
      </c>
      <c r="C1124" s="478">
        <v>13880.58</v>
      </c>
      <c r="D1124" s="323"/>
      <c r="E1124" s="323"/>
      <c r="F1124" s="323">
        <v>1842.5</v>
      </c>
      <c r="G1124" s="8"/>
      <c r="H1124" s="8"/>
    </row>
    <row r="1125" spans="1:8" ht="19.5" customHeight="1">
      <c r="A1125" s="409">
        <v>4227</v>
      </c>
      <c r="B1125" s="410" t="s">
        <v>162</v>
      </c>
      <c r="C1125" s="478"/>
      <c r="D1125" s="323"/>
      <c r="E1125" s="323"/>
      <c r="F1125" s="323">
        <v>2416.12</v>
      </c>
      <c r="G1125" s="8"/>
      <c r="H1125" s="8"/>
    </row>
    <row r="1126" spans="1:8" ht="30.75" customHeight="1">
      <c r="A1126" s="339">
        <v>45</v>
      </c>
      <c r="B1126" s="340" t="s">
        <v>227</v>
      </c>
      <c r="C1126" s="341">
        <f>C1127</f>
        <v>0</v>
      </c>
      <c r="D1126" s="341">
        <f>D1127</f>
        <v>187590.43</v>
      </c>
      <c r="E1126" s="341">
        <f>E1127</f>
        <v>187590.43</v>
      </c>
      <c r="F1126" s="341">
        <f>F1127</f>
        <v>187590.43</v>
      </c>
      <c r="G1126" s="102" t="e">
        <f t="shared" si="104"/>
        <v>#DIV/0!</v>
      </c>
      <c r="H1126" s="102">
        <f t="shared" si="105"/>
        <v>100</v>
      </c>
    </row>
    <row r="1127" spans="1:8" ht="24" customHeight="1">
      <c r="A1127" s="473">
        <v>451</v>
      </c>
      <c r="B1127" s="407" t="s">
        <v>226</v>
      </c>
      <c r="C1127" s="378">
        <f>C1128</f>
        <v>0</v>
      </c>
      <c r="D1127" s="378">
        <v>187590.43</v>
      </c>
      <c r="E1127" s="378">
        <v>187590.43</v>
      </c>
      <c r="F1127" s="378">
        <f>F1128</f>
        <v>187590.43</v>
      </c>
      <c r="G1127" s="361" t="e">
        <f t="shared" si="104"/>
        <v>#DIV/0!</v>
      </c>
      <c r="H1127" s="361">
        <f t="shared" si="105"/>
        <v>100</v>
      </c>
    </row>
    <row r="1128" spans="1:8" ht="15">
      <c r="A1128" s="474">
        <v>4511</v>
      </c>
      <c r="B1128" s="410" t="s">
        <v>226</v>
      </c>
      <c r="C1128" s="478"/>
      <c r="D1128" s="323"/>
      <c r="E1128" s="323"/>
      <c r="F1128" s="323">
        <v>187590.43</v>
      </c>
      <c r="G1128" s="8" t="e">
        <f t="shared" si="104"/>
        <v>#DIV/0!</v>
      </c>
      <c r="H1128" s="8" t="e">
        <f t="shared" si="105"/>
        <v>#DIV/0!</v>
      </c>
    </row>
    <row r="1129" spans="1:8" ht="15">
      <c r="A1129" s="500" t="s">
        <v>5</v>
      </c>
      <c r="B1129" s="500"/>
      <c r="C1129" s="331">
        <f>C1121+C1126</f>
        <v>16499.16</v>
      </c>
      <c r="D1129" s="331">
        <f>D1121+D1126</f>
        <v>191849.05</v>
      </c>
      <c r="E1129" s="331">
        <f>E1121+E1126</f>
        <v>191849.05</v>
      </c>
      <c r="F1129" s="331">
        <f>F1121+F1126</f>
        <v>191849.05</v>
      </c>
      <c r="G1129" s="102">
        <f>F1129/C1129*100</f>
        <v>1162.780711260452</v>
      </c>
      <c r="H1129" s="102">
        <f>F1129/E1129*100</f>
        <v>100</v>
      </c>
    </row>
    <row r="1130" spans="1:8" ht="15">
      <c r="A1130" s="342"/>
      <c r="B1130" s="343"/>
      <c r="C1130" s="344"/>
      <c r="D1130" s="345"/>
      <c r="E1130" s="345"/>
      <c r="F1130" s="345"/>
      <c r="G1130" s="103"/>
      <c r="H1130" s="104"/>
    </row>
    <row r="1131" spans="1:8" ht="54" customHeight="1">
      <c r="A1131" s="525" t="s">
        <v>318</v>
      </c>
      <c r="B1131" s="526"/>
      <c r="C1131" s="263">
        <f>C1129+C1114+C1103+C1092+C1082+C1071+C1061</f>
        <v>20691.47</v>
      </c>
      <c r="D1131" s="263">
        <f>D1129+D1114+D1103+D1092+D1082+D1071+D1061</f>
        <v>195581.68</v>
      </c>
      <c r="E1131" s="263">
        <f>E1129+E1114+E1103+E1092+E1082+E1071+E1061</f>
        <v>195581.68</v>
      </c>
      <c r="F1131" s="263">
        <f>F1129+F1114+F1103+F1092+F1082+F1071+F1061</f>
        <v>199818.68</v>
      </c>
      <c r="G1131" s="107">
        <f t="shared" si="104"/>
        <v>965.7055781923661</v>
      </c>
      <c r="H1131" s="108">
        <f t="shared" si="105"/>
        <v>102.16635832149514</v>
      </c>
    </row>
    <row r="1132" spans="1:8" ht="15">
      <c r="A1132" s="30"/>
      <c r="B1132" s="30"/>
      <c r="C1132" s="30"/>
      <c r="D1132" s="29"/>
      <c r="E1132" s="29"/>
      <c r="F1132" s="29"/>
      <c r="G1132" s="10"/>
      <c r="H1132" s="10"/>
    </row>
    <row r="1133" spans="1:8" ht="57.75" customHeight="1">
      <c r="A1133" s="525" t="s">
        <v>319</v>
      </c>
      <c r="B1133" s="526"/>
      <c r="C1133" s="331">
        <f>C1131</f>
        <v>20691.47</v>
      </c>
      <c r="D1133" s="331">
        <f>D1131</f>
        <v>195581.68</v>
      </c>
      <c r="E1133" s="331">
        <f>E1131</f>
        <v>195581.68</v>
      </c>
      <c r="F1133" s="331">
        <f>F1131</f>
        <v>199818.68</v>
      </c>
      <c r="G1133" s="102">
        <f>F1133/C1133*100</f>
        <v>965.7055781923661</v>
      </c>
      <c r="H1133" s="102">
        <f>F1133/E1133*100</f>
        <v>102.16635832149514</v>
      </c>
    </row>
    <row r="1134" spans="1:8" ht="15">
      <c r="A1134" s="7"/>
      <c r="B1134" s="7"/>
      <c r="C1134" s="7"/>
      <c r="D1134" s="7"/>
      <c r="E1134" s="7"/>
      <c r="F1134" s="7"/>
      <c r="G1134" s="7"/>
      <c r="H1134" s="7"/>
    </row>
    <row r="1135" spans="1:8" ht="15">
      <c r="A1135" s="7"/>
      <c r="B1135" s="7"/>
      <c r="C1135" s="7"/>
      <c r="D1135" s="7"/>
      <c r="E1135" s="7"/>
      <c r="F1135" s="7"/>
      <c r="G1135" s="7"/>
      <c r="H1135" s="7"/>
    </row>
    <row r="1136" spans="1:8" ht="15">
      <c r="A1136" s="7"/>
      <c r="B1136" s="7"/>
      <c r="C1136" s="7"/>
      <c r="D1136" s="7"/>
      <c r="E1136" s="7"/>
      <c r="F1136" s="7"/>
      <c r="G1136" s="7"/>
      <c r="H1136" s="7"/>
    </row>
    <row r="1137" spans="1:7" ht="20.25">
      <c r="A1137" s="497" t="s">
        <v>23</v>
      </c>
      <c r="B1137" s="497"/>
      <c r="C1137" s="497"/>
      <c r="D1137" s="497"/>
      <c r="E1137" s="497"/>
      <c r="F1137" s="497"/>
      <c r="G1137" s="497"/>
    </row>
    <row r="1138" spans="4:7" ht="15">
      <c r="D1138" s="33"/>
      <c r="E1138" s="33"/>
      <c r="F1138" s="33"/>
      <c r="G1138" s="33"/>
    </row>
    <row r="1139" spans="1:8" ht="15" customHeight="1">
      <c r="A1139" s="502" t="s">
        <v>59</v>
      </c>
      <c r="B1139" s="503" t="s">
        <v>2</v>
      </c>
      <c r="C1139" s="503" t="s">
        <v>241</v>
      </c>
      <c r="D1139" s="499" t="s">
        <v>243</v>
      </c>
      <c r="E1139" s="499" t="s">
        <v>224</v>
      </c>
      <c r="F1139" s="499" t="s">
        <v>242</v>
      </c>
      <c r="G1139" s="499" t="s">
        <v>56</v>
      </c>
      <c r="H1139" s="499" t="s">
        <v>56</v>
      </c>
    </row>
    <row r="1140" spans="1:8" ht="37.5" customHeight="1">
      <c r="A1140" s="502"/>
      <c r="B1140" s="503"/>
      <c r="C1140" s="503"/>
      <c r="D1140" s="499"/>
      <c r="E1140" s="499"/>
      <c r="F1140" s="499"/>
      <c r="G1140" s="499"/>
      <c r="H1140" s="499"/>
    </row>
    <row r="1141" spans="1:8" ht="15">
      <c r="A1141" s="494">
        <v>1</v>
      </c>
      <c r="B1141" s="494"/>
      <c r="C1141" s="49">
        <v>2</v>
      </c>
      <c r="D1141" s="50">
        <v>3</v>
      </c>
      <c r="E1141" s="50">
        <v>4</v>
      </c>
      <c r="F1141" s="50">
        <v>5</v>
      </c>
      <c r="G1141" s="50" t="s">
        <v>57</v>
      </c>
      <c r="H1141" s="50" t="s">
        <v>58</v>
      </c>
    </row>
    <row r="1142" spans="1:8" ht="15">
      <c r="A1142" s="346">
        <v>111</v>
      </c>
      <c r="B1142" s="347" t="s">
        <v>219</v>
      </c>
      <c r="C1142" s="336">
        <f>C683+C839+C925+C993</f>
        <v>7059.88</v>
      </c>
      <c r="D1142" s="336">
        <f>D683+D839+D925+D993</f>
        <v>14373.46</v>
      </c>
      <c r="E1142" s="336">
        <f>E683+E839+E925+E993</f>
        <v>14373.46</v>
      </c>
      <c r="F1142" s="336">
        <f>F683+F839+F925+F993</f>
        <v>14571.46</v>
      </c>
      <c r="G1142" s="8">
        <f>F1142/C1142*100</f>
        <v>206.39812574717982</v>
      </c>
      <c r="H1142" s="8">
        <f>F1142/E1142*100</f>
        <v>101.37753888068704</v>
      </c>
    </row>
    <row r="1143" spans="1:8" ht="15">
      <c r="A1143" s="346">
        <v>116</v>
      </c>
      <c r="B1143" s="347" t="s">
        <v>218</v>
      </c>
      <c r="C1143" s="336">
        <f>C705</f>
        <v>1946.01</v>
      </c>
      <c r="D1143" s="336">
        <f>D705</f>
        <v>1701.42</v>
      </c>
      <c r="E1143" s="336">
        <f>E705</f>
        <v>1701.42</v>
      </c>
      <c r="F1143" s="336">
        <f>F705</f>
        <v>1701.42</v>
      </c>
      <c r="G1143" s="8">
        <f aca="true" t="shared" si="106" ref="G1143:G1156">F1143/C1143*100</f>
        <v>87.43120538948926</v>
      </c>
      <c r="H1143" s="8">
        <f aca="true" t="shared" si="107" ref="H1143:H1156">F1143/E1143*100</f>
        <v>100</v>
      </c>
    </row>
    <row r="1144" spans="1:8" ht="15">
      <c r="A1144" s="346">
        <v>321</v>
      </c>
      <c r="B1144" s="347" t="s">
        <v>24</v>
      </c>
      <c r="C1144" s="336">
        <f>C256+C1061</f>
        <v>5481.97</v>
      </c>
      <c r="D1144" s="336">
        <f>D256+D1061</f>
        <v>8938.5</v>
      </c>
      <c r="E1144" s="336">
        <f>E256+E1061</f>
        <v>8938.5</v>
      </c>
      <c r="F1144" s="336">
        <f>F256+F1061</f>
        <v>9007.96</v>
      </c>
      <c r="G1144" s="8">
        <f t="shared" si="106"/>
        <v>164.31976096184397</v>
      </c>
      <c r="H1144" s="8">
        <f t="shared" si="107"/>
        <v>100.77708787827935</v>
      </c>
    </row>
    <row r="1145" spans="1:8" ht="15">
      <c r="A1145" s="346">
        <v>383</v>
      </c>
      <c r="B1145" s="347" t="s">
        <v>320</v>
      </c>
      <c r="C1145" s="336">
        <f>C1071+C273</f>
        <v>1022.9</v>
      </c>
      <c r="D1145" s="336">
        <f>D1071+D273</f>
        <v>1234.16</v>
      </c>
      <c r="E1145" s="336">
        <f>E1071+E273</f>
        <v>1234.16</v>
      </c>
      <c r="F1145" s="336">
        <f>F1071+F273</f>
        <v>1234.16</v>
      </c>
      <c r="G1145" s="8">
        <f t="shared" si="106"/>
        <v>120.65304526346662</v>
      </c>
      <c r="H1145" s="8">
        <f t="shared" si="107"/>
        <v>100</v>
      </c>
    </row>
    <row r="1146" spans="1:8" ht="15">
      <c r="A1146" s="346">
        <v>431</v>
      </c>
      <c r="B1146" s="347" t="s">
        <v>321</v>
      </c>
      <c r="C1146" s="336">
        <f>C318+C588+C1082</f>
        <v>97430.56</v>
      </c>
      <c r="D1146" s="336">
        <f>D318+D588+D1082</f>
        <v>90400.83</v>
      </c>
      <c r="E1146" s="336">
        <f>E318+E588+E1082</f>
        <v>90400.83</v>
      </c>
      <c r="F1146" s="336">
        <f>F318+F588+F1082</f>
        <v>81445.26000000001</v>
      </c>
      <c r="G1146" s="8">
        <f t="shared" si="106"/>
        <v>83.59313545975719</v>
      </c>
      <c r="H1146" s="8">
        <f t="shared" si="107"/>
        <v>90.09348697351562</v>
      </c>
    </row>
    <row r="1147" spans="1:8" ht="15">
      <c r="A1147" s="346">
        <v>441</v>
      </c>
      <c r="B1147" s="347" t="s">
        <v>214</v>
      </c>
      <c r="C1147" s="336">
        <f>C375</f>
        <v>96280.43</v>
      </c>
      <c r="D1147" s="336">
        <f>D375</f>
        <v>105329.87999999999</v>
      </c>
      <c r="E1147" s="336">
        <f>E375</f>
        <v>105329.87999999999</v>
      </c>
      <c r="F1147" s="336">
        <f>F375</f>
        <v>97826.54000000002</v>
      </c>
      <c r="G1147" s="8">
        <f t="shared" si="106"/>
        <v>101.6058403561347</v>
      </c>
      <c r="H1147" s="8">
        <f t="shared" si="107"/>
        <v>92.87634240160536</v>
      </c>
    </row>
    <row r="1148" spans="1:8" ht="15">
      <c r="A1148" s="346">
        <v>483</v>
      </c>
      <c r="B1148" s="347" t="s">
        <v>322</v>
      </c>
      <c r="C1148" s="336">
        <f>C1092+C390+C605</f>
        <v>3591.77</v>
      </c>
      <c r="D1148" s="336">
        <f>D1092+D390+D605</f>
        <v>5850.25</v>
      </c>
      <c r="E1148" s="336">
        <f>E1092+E390+E605</f>
        <v>5850.25</v>
      </c>
      <c r="F1148" s="336">
        <f>F1092+F390+F605</f>
        <v>5850.25</v>
      </c>
      <c r="G1148" s="8">
        <f t="shared" si="106"/>
        <v>162.87930463253494</v>
      </c>
      <c r="H1148" s="8">
        <f t="shared" si="107"/>
        <v>100</v>
      </c>
    </row>
    <row r="1149" spans="1:8" ht="15">
      <c r="A1149" s="346">
        <v>512</v>
      </c>
      <c r="B1149" s="347" t="s">
        <v>269</v>
      </c>
      <c r="C1149" s="336">
        <f>C730</f>
        <v>889.62</v>
      </c>
      <c r="D1149" s="336">
        <f>D730</f>
        <v>897.95</v>
      </c>
      <c r="E1149" s="336">
        <f>E730</f>
        <v>897.95</v>
      </c>
      <c r="F1149" s="336">
        <f>F730</f>
        <v>1601.45</v>
      </c>
      <c r="G1149" s="8">
        <f t="shared" si="106"/>
        <v>180.01506261100246</v>
      </c>
      <c r="H1149" s="8">
        <f t="shared" si="107"/>
        <v>178.34511943872153</v>
      </c>
    </row>
    <row r="1150" spans="1:8" ht="15">
      <c r="A1150" s="346">
        <v>515</v>
      </c>
      <c r="B1150" s="347" t="s">
        <v>217</v>
      </c>
      <c r="C1150" s="348">
        <f>C753</f>
        <v>9187.86</v>
      </c>
      <c r="D1150" s="348">
        <f>D753</f>
        <v>9825.19</v>
      </c>
      <c r="E1150" s="348">
        <f>E753</f>
        <v>9825.19</v>
      </c>
      <c r="F1150" s="348">
        <f>F753</f>
        <v>9089.960000000001</v>
      </c>
      <c r="G1150" s="8">
        <f t="shared" si="106"/>
        <v>98.93446352034097</v>
      </c>
      <c r="H1150" s="8">
        <f t="shared" si="107"/>
        <v>92.51688771413072</v>
      </c>
    </row>
    <row r="1151" spans="1:8" ht="15">
      <c r="A1151" s="346">
        <v>521</v>
      </c>
      <c r="B1151" s="349" t="s">
        <v>1</v>
      </c>
      <c r="C1151" s="348">
        <f>C442+C517+C531+C657+C893+C938+C1042+C1103</f>
        <v>1223014.78</v>
      </c>
      <c r="D1151" s="348">
        <f>D442+D517+D531+D657+D893+D938+D1042+D1103</f>
        <v>1478123.92</v>
      </c>
      <c r="E1151" s="348">
        <f>E442+E517+E531+E657+E893+E938+E1042+E1103</f>
        <v>1478123.92</v>
      </c>
      <c r="F1151" s="348">
        <f>F442+F517+F531+F657+F893+F938+F1042+F1103</f>
        <v>1461363.0199999998</v>
      </c>
      <c r="G1151" s="8">
        <f t="shared" si="106"/>
        <v>119.48858214125586</v>
      </c>
      <c r="H1151" s="8">
        <f t="shared" si="107"/>
        <v>98.8660693617623</v>
      </c>
    </row>
    <row r="1152" spans="1:8" ht="30">
      <c r="A1152" s="346">
        <v>581</v>
      </c>
      <c r="B1152" s="349" t="s">
        <v>244</v>
      </c>
      <c r="C1152" s="348">
        <f>C776</f>
        <v>0</v>
      </c>
      <c r="D1152" s="348">
        <f>D776</f>
        <v>976.07</v>
      </c>
      <c r="E1152" s="348">
        <f>E776</f>
        <v>976.07</v>
      </c>
      <c r="F1152" s="348">
        <f>F776</f>
        <v>976.07</v>
      </c>
      <c r="G1152" s="8" t="e">
        <f t="shared" si="106"/>
        <v>#DIV/0!</v>
      </c>
      <c r="H1152" s="8">
        <f t="shared" si="107"/>
        <v>100</v>
      </c>
    </row>
    <row r="1153" spans="1:8" ht="15">
      <c r="A1153" s="346">
        <v>582</v>
      </c>
      <c r="B1153" s="349" t="s">
        <v>331</v>
      </c>
      <c r="C1153" s="348">
        <f>C460+C912</f>
        <v>2459.08</v>
      </c>
      <c r="D1153" s="348">
        <f>D460+D912</f>
        <v>3410.2499999999995</v>
      </c>
      <c r="E1153" s="348">
        <f>E460+E912</f>
        <v>3410.2499999999995</v>
      </c>
      <c r="F1153" s="348">
        <f>F460+F912</f>
        <v>3410.2499999999995</v>
      </c>
      <c r="G1153" s="8">
        <f t="shared" si="106"/>
        <v>138.67991281292188</v>
      </c>
      <c r="H1153" s="8">
        <f t="shared" si="107"/>
        <v>100</v>
      </c>
    </row>
    <row r="1154" spans="1:8" ht="15">
      <c r="A1154" s="346">
        <v>621</v>
      </c>
      <c r="B1154" s="349" t="s">
        <v>245</v>
      </c>
      <c r="C1154" s="348">
        <f>C475</f>
        <v>0</v>
      </c>
      <c r="D1154" s="348">
        <f>D475</f>
        <v>0</v>
      </c>
      <c r="E1154" s="348">
        <f>E475</f>
        <v>0</v>
      </c>
      <c r="F1154" s="348">
        <f>F475</f>
        <v>779.35</v>
      </c>
      <c r="G1154" s="8" t="e">
        <f t="shared" si="106"/>
        <v>#DIV/0!</v>
      </c>
      <c r="H1154" s="8" t="e">
        <f t="shared" si="107"/>
        <v>#DIV/0!</v>
      </c>
    </row>
    <row r="1155" spans="1:8" ht="30">
      <c r="A1155" s="346">
        <v>731</v>
      </c>
      <c r="B1155" s="349" t="s">
        <v>167</v>
      </c>
      <c r="C1155" s="348">
        <f>C486+C1114</f>
        <v>908.21</v>
      </c>
      <c r="D1155" s="348">
        <f>D486+D1114</f>
        <v>411.35</v>
      </c>
      <c r="E1155" s="348">
        <f>E486+E1114</f>
        <v>411.35</v>
      </c>
      <c r="F1155" s="348">
        <f>F486+F1114</f>
        <v>228.39</v>
      </c>
      <c r="G1155" s="8">
        <f t="shared" si="106"/>
        <v>25.147267702403624</v>
      </c>
      <c r="H1155" s="8">
        <f t="shared" si="107"/>
        <v>55.52206150480126</v>
      </c>
    </row>
    <row r="1156" spans="1:8" ht="45">
      <c r="A1156" s="346">
        <v>782</v>
      </c>
      <c r="B1156" s="349" t="s">
        <v>324</v>
      </c>
      <c r="C1156" s="348">
        <f>C1129+C497</f>
        <v>16499.16</v>
      </c>
      <c r="D1156" s="348">
        <f>D1129+D497</f>
        <v>201783.43</v>
      </c>
      <c r="E1156" s="348">
        <f>E1129+E497</f>
        <v>201783.43</v>
      </c>
      <c r="F1156" s="348">
        <f>F1129+F497</f>
        <v>201783.43</v>
      </c>
      <c r="G1156" s="8">
        <f t="shared" si="106"/>
        <v>1222.9921402059256</v>
      </c>
      <c r="H1156" s="8">
        <f t="shared" si="107"/>
        <v>100</v>
      </c>
    </row>
    <row r="1157" spans="1:8" ht="15">
      <c r="A1157" s="535" t="s">
        <v>332</v>
      </c>
      <c r="B1157" s="535"/>
      <c r="C1157" s="336">
        <f>SUM(C1142:C1156)</f>
        <v>1465772.23</v>
      </c>
      <c r="D1157" s="336">
        <f>SUM(D1142:D1156)</f>
        <v>1923256.6600000001</v>
      </c>
      <c r="E1157" s="336">
        <f>SUM(E1142:E1156)</f>
        <v>1923256.6600000001</v>
      </c>
      <c r="F1157" s="336">
        <f>SUM(F1142:F1156)</f>
        <v>1890868.9699999997</v>
      </c>
      <c r="G1157" s="8">
        <f>F1157/C1157*100</f>
        <v>129.00155503696504</v>
      </c>
      <c r="H1157" s="8">
        <f>F1157/E1157*100</f>
        <v>98.31599751226129</v>
      </c>
    </row>
    <row r="1158" spans="3:6" ht="15">
      <c r="C1158" s="332"/>
      <c r="D1158" s="332"/>
      <c r="E1158" s="332"/>
      <c r="F1158" s="332"/>
    </row>
    <row r="1159" spans="1:8" ht="20.25">
      <c r="A1159" s="536" t="s">
        <v>325</v>
      </c>
      <c r="B1159" s="536"/>
      <c r="C1159" s="536"/>
      <c r="D1159" s="536"/>
      <c r="E1159" s="536"/>
      <c r="F1159" s="536"/>
      <c r="G1159" s="536"/>
      <c r="H1159" s="536"/>
    </row>
    <row r="1160" spans="1:8" ht="19.5">
      <c r="A1160" s="333"/>
      <c r="B1160" s="334"/>
      <c r="C1160" s="335"/>
      <c r="D1160" s="335"/>
      <c r="E1160" s="335"/>
      <c r="F1160" s="43"/>
      <c r="G1160" s="43"/>
      <c r="H1160" s="43"/>
    </row>
    <row r="1161" spans="1:8" ht="19.5" customHeight="1">
      <c r="A1161" s="530" t="s">
        <v>326</v>
      </c>
      <c r="B1161" s="530"/>
      <c r="C1161" s="530"/>
      <c r="D1161" s="530"/>
      <c r="E1161" s="530"/>
      <c r="F1161" s="43"/>
      <c r="G1161" s="43"/>
      <c r="H1161" s="43"/>
    </row>
    <row r="1162" spans="1:8" ht="15" customHeight="1">
      <c r="A1162" s="502" t="s">
        <v>59</v>
      </c>
      <c r="B1162" s="503" t="s">
        <v>2</v>
      </c>
      <c r="C1162" s="503" t="s">
        <v>241</v>
      </c>
      <c r="D1162" s="499" t="s">
        <v>243</v>
      </c>
      <c r="E1162" s="499" t="s">
        <v>224</v>
      </c>
      <c r="F1162" s="499" t="s">
        <v>242</v>
      </c>
      <c r="G1162" s="499" t="s">
        <v>56</v>
      </c>
      <c r="H1162" s="499" t="s">
        <v>56</v>
      </c>
    </row>
    <row r="1163" spans="1:8" ht="27" customHeight="1">
      <c r="A1163" s="502"/>
      <c r="B1163" s="503"/>
      <c r="C1163" s="503"/>
      <c r="D1163" s="499"/>
      <c r="E1163" s="499"/>
      <c r="F1163" s="499"/>
      <c r="G1163" s="499"/>
      <c r="H1163" s="499"/>
    </row>
    <row r="1164" spans="1:8" ht="15">
      <c r="A1164" s="494">
        <v>1</v>
      </c>
      <c r="B1164" s="494"/>
      <c r="C1164" s="49">
        <v>2</v>
      </c>
      <c r="D1164" s="50">
        <v>3</v>
      </c>
      <c r="E1164" s="50">
        <v>4</v>
      </c>
      <c r="F1164" s="50">
        <v>5</v>
      </c>
      <c r="G1164" s="50" t="s">
        <v>57</v>
      </c>
      <c r="H1164" s="50" t="s">
        <v>58</v>
      </c>
    </row>
    <row r="1165" spans="1:8" ht="15">
      <c r="A1165" s="398">
        <v>922</v>
      </c>
      <c r="B1165" s="399" t="s">
        <v>327</v>
      </c>
      <c r="C1165" s="336">
        <f>C1166</f>
        <v>3225.52</v>
      </c>
      <c r="D1165" s="336">
        <f>D1166</f>
        <v>0</v>
      </c>
      <c r="E1165" s="336">
        <f>E1166</f>
        <v>0</v>
      </c>
      <c r="F1165" s="336">
        <f>F1166</f>
        <v>0</v>
      </c>
      <c r="G1165" s="8">
        <f>F1165/C1165*100</f>
        <v>0</v>
      </c>
      <c r="H1165" s="8" t="e">
        <f>F1165/E1165*100</f>
        <v>#DIV/0!</v>
      </c>
    </row>
    <row r="1166" spans="1:8" ht="15">
      <c r="A1166" s="320">
        <v>92221</v>
      </c>
      <c r="B1166" s="371" t="s">
        <v>328</v>
      </c>
      <c r="C1166" s="323">
        <v>3225.52</v>
      </c>
      <c r="D1166" s="323"/>
      <c r="E1166" s="440"/>
      <c r="F1166" s="440"/>
      <c r="G1166" s="8">
        <f>F1166/C1166*100</f>
        <v>0</v>
      </c>
      <c r="H1166" s="8" t="e">
        <f>F1166/E1166*100</f>
        <v>#DIV/0!</v>
      </c>
    </row>
    <row r="1167" spans="1:8" ht="15">
      <c r="A1167" s="538" t="s">
        <v>5</v>
      </c>
      <c r="B1167" s="538"/>
      <c r="C1167" s="336">
        <f>SUM(C1165)</f>
        <v>3225.52</v>
      </c>
      <c r="D1167" s="336">
        <f>SUM(D1165)</f>
        <v>0</v>
      </c>
      <c r="E1167" s="336">
        <f>SUM(E1165)</f>
        <v>0</v>
      </c>
      <c r="F1167" s="336">
        <f>SUM(F1165)</f>
        <v>0</v>
      </c>
      <c r="G1167" s="8">
        <f>F1167/C1167*100</f>
        <v>0</v>
      </c>
      <c r="H1167" s="8" t="e">
        <f>F1167/E1167*100</f>
        <v>#DIV/0!</v>
      </c>
    </row>
    <row r="1168" spans="1:8" ht="15">
      <c r="A1168" s="9"/>
      <c r="B1168" s="9"/>
      <c r="C1168" s="10"/>
      <c r="D1168" s="10"/>
      <c r="E1168" s="10"/>
      <c r="F1168" s="10"/>
      <c r="G1168" s="10"/>
      <c r="H1168" s="10"/>
    </row>
    <row r="1169" spans="1:8" ht="19.5" customHeight="1">
      <c r="A1169" s="530" t="s">
        <v>329</v>
      </c>
      <c r="B1169" s="530"/>
      <c r="C1169" s="530"/>
      <c r="D1169" s="530"/>
      <c r="E1169" s="530"/>
      <c r="F1169" s="43"/>
      <c r="G1169" s="43"/>
      <c r="H1169" s="43"/>
    </row>
    <row r="1170" spans="1:8" ht="15" customHeight="1">
      <c r="A1170" s="502" t="s">
        <v>59</v>
      </c>
      <c r="B1170" s="503" t="s">
        <v>2</v>
      </c>
      <c r="C1170" s="503" t="s">
        <v>241</v>
      </c>
      <c r="D1170" s="499" t="s">
        <v>243</v>
      </c>
      <c r="E1170" s="499" t="s">
        <v>224</v>
      </c>
      <c r="F1170" s="499" t="s">
        <v>242</v>
      </c>
      <c r="G1170" s="499" t="s">
        <v>56</v>
      </c>
      <c r="H1170" s="499" t="s">
        <v>56</v>
      </c>
    </row>
    <row r="1171" spans="1:8" ht="33.75" customHeight="1">
      <c r="A1171" s="502"/>
      <c r="B1171" s="503"/>
      <c r="C1171" s="503"/>
      <c r="D1171" s="499"/>
      <c r="E1171" s="499"/>
      <c r="F1171" s="499"/>
      <c r="G1171" s="499"/>
      <c r="H1171" s="499"/>
    </row>
    <row r="1172" spans="1:8" ht="15">
      <c r="A1172" s="494">
        <v>1</v>
      </c>
      <c r="B1172" s="494"/>
      <c r="C1172" s="49">
        <v>2</v>
      </c>
      <c r="D1172" s="50">
        <v>3</v>
      </c>
      <c r="E1172" s="50">
        <v>4</v>
      </c>
      <c r="F1172" s="50">
        <v>5</v>
      </c>
      <c r="G1172" s="50" t="s">
        <v>57</v>
      </c>
      <c r="H1172" s="50" t="s">
        <v>58</v>
      </c>
    </row>
    <row r="1173" spans="1:8" ht="15">
      <c r="A1173" s="398">
        <v>922</v>
      </c>
      <c r="B1173" s="399" t="s">
        <v>327</v>
      </c>
      <c r="C1173" s="336">
        <f>C1174</f>
        <v>497.71</v>
      </c>
      <c r="D1173" s="336">
        <f>D1174</f>
        <v>360.07</v>
      </c>
      <c r="E1173" s="336">
        <f>E1174</f>
        <v>360.07</v>
      </c>
      <c r="F1173" s="336">
        <f>F1174</f>
        <v>360.07</v>
      </c>
      <c r="G1173" s="8">
        <f>F1173/C1173*100</f>
        <v>72.3453416648249</v>
      </c>
      <c r="H1173" s="8">
        <f>F1173/E1173*100</f>
        <v>100</v>
      </c>
    </row>
    <row r="1174" spans="1:8" ht="15">
      <c r="A1174" s="320">
        <v>92221</v>
      </c>
      <c r="B1174" s="371" t="s">
        <v>328</v>
      </c>
      <c r="C1174" s="323">
        <v>497.71</v>
      </c>
      <c r="D1174" s="323">
        <v>360.07</v>
      </c>
      <c r="E1174" s="440">
        <v>360.07</v>
      </c>
      <c r="F1174" s="440">
        <v>360.07</v>
      </c>
      <c r="G1174" s="8">
        <f>F1174/C1174*100</f>
        <v>72.3453416648249</v>
      </c>
      <c r="H1174" s="8">
        <f>F1174/E1174*100</f>
        <v>100</v>
      </c>
    </row>
    <row r="1175" spans="1:8" ht="15">
      <c r="A1175" s="538" t="s">
        <v>5</v>
      </c>
      <c r="B1175" s="538"/>
      <c r="C1175" s="336">
        <f>C1173</f>
        <v>497.71</v>
      </c>
      <c r="D1175" s="336">
        <f>SUM(D1173)</f>
        <v>360.07</v>
      </c>
      <c r="E1175" s="336">
        <f>SUM(E1173)</f>
        <v>360.07</v>
      </c>
      <c r="F1175" s="336">
        <f>SUM(F1173)</f>
        <v>360.07</v>
      </c>
      <c r="G1175" s="8">
        <f>F1175/C1175*100</f>
        <v>72.3453416648249</v>
      </c>
      <c r="H1175" s="8">
        <f>F1175/E1175*100</f>
        <v>100</v>
      </c>
    </row>
    <row r="1176" spans="1:8" ht="19.5">
      <c r="A1176" s="539" t="s">
        <v>330</v>
      </c>
      <c r="B1176" s="539"/>
      <c r="C1176" s="265">
        <f>C1157</f>
        <v>1465772.23</v>
      </c>
      <c r="D1176" s="265">
        <f>D1157</f>
        <v>1923256.6600000001</v>
      </c>
      <c r="E1176" s="265">
        <f>E1157</f>
        <v>1923256.6600000001</v>
      </c>
      <c r="F1176" s="265">
        <f>F1157</f>
        <v>1890868.9699999997</v>
      </c>
      <c r="G1176" s="8">
        <f>F1176/C1176*100</f>
        <v>129.00155503696504</v>
      </c>
      <c r="H1176" s="8">
        <f>F1176/E1176*100</f>
        <v>98.31599751226129</v>
      </c>
    </row>
    <row r="1177" spans="1:8" ht="19.5">
      <c r="A1177" s="539" t="s">
        <v>101</v>
      </c>
      <c r="B1177" s="539"/>
      <c r="C1177" s="265">
        <f>C1157+C1167+C1175</f>
        <v>1469495.46</v>
      </c>
      <c r="D1177" s="265">
        <f>D1157+D1167+D1175</f>
        <v>1923616.7300000002</v>
      </c>
      <c r="E1177" s="265">
        <f>E1157+E1167+E1175</f>
        <v>1923616.7300000002</v>
      </c>
      <c r="F1177" s="265">
        <f>F1157+F1167+F1175</f>
        <v>1891229.0399999998</v>
      </c>
      <c r="G1177" s="8">
        <f>F1177/C1177*100</f>
        <v>128.69920945519627</v>
      </c>
      <c r="H1177" s="8">
        <f>F1177/E1177*100</f>
        <v>98.31631273034309</v>
      </c>
    </row>
    <row r="1178" spans="1:8" ht="15">
      <c r="A1178" s="7"/>
      <c r="B1178" s="7"/>
      <c r="C1178" s="7"/>
      <c r="D1178" s="7"/>
      <c r="E1178" s="7"/>
      <c r="F1178" s="7"/>
      <c r="G1178" s="7"/>
      <c r="H1178" s="7"/>
    </row>
    <row r="1179" spans="1:8" ht="15">
      <c r="A1179" s="7"/>
      <c r="B1179" s="7"/>
      <c r="C1179" s="7"/>
      <c r="D1179" s="7"/>
      <c r="E1179" s="7"/>
      <c r="F1179" s="7"/>
      <c r="G1179" s="7"/>
      <c r="H1179" s="7"/>
    </row>
    <row r="1180" spans="1:8" ht="15">
      <c r="A1180" s="7"/>
      <c r="B1180" s="7"/>
      <c r="C1180" s="7"/>
      <c r="D1180" s="7"/>
      <c r="E1180" s="7"/>
      <c r="F1180" s="7"/>
      <c r="G1180" s="7"/>
      <c r="H1180" s="7"/>
    </row>
    <row r="1181" spans="1:8" ht="15">
      <c r="A1181" s="7"/>
      <c r="B1181" s="7"/>
      <c r="C1181" s="7"/>
      <c r="D1181" s="7"/>
      <c r="E1181" s="7"/>
      <c r="F1181" s="7"/>
      <c r="G1181" s="7"/>
      <c r="H1181" s="7"/>
    </row>
    <row r="1182" ht="15">
      <c r="G1182" s="33"/>
    </row>
    <row r="1183" ht="15">
      <c r="G1183" s="33"/>
    </row>
    <row r="1184" spans="1:7" ht="21.75" customHeight="1">
      <c r="A1184" s="518" t="s">
        <v>54</v>
      </c>
      <c r="B1184" s="518"/>
      <c r="C1184" s="518"/>
      <c r="D1184" s="518"/>
      <c r="E1184" s="518"/>
      <c r="F1184" s="518"/>
      <c r="G1184" s="518"/>
    </row>
    <row r="1185" ht="13.5" customHeight="1"/>
    <row r="1186" spans="1:8" ht="13.5" customHeight="1">
      <c r="A1186" s="533" t="s">
        <v>50</v>
      </c>
      <c r="B1186" s="531" t="s">
        <v>51</v>
      </c>
      <c r="C1186" s="492" t="s">
        <v>241</v>
      </c>
      <c r="D1186" s="486" t="s">
        <v>243</v>
      </c>
      <c r="E1186" s="486" t="s">
        <v>224</v>
      </c>
      <c r="F1186" s="486" t="s">
        <v>242</v>
      </c>
      <c r="G1186" s="486" t="s">
        <v>56</v>
      </c>
      <c r="H1186" s="486" t="s">
        <v>56</v>
      </c>
    </row>
    <row r="1187" spans="1:8" ht="32.25" customHeight="1">
      <c r="A1187" s="534"/>
      <c r="B1187" s="532"/>
      <c r="C1187" s="493"/>
      <c r="D1187" s="487"/>
      <c r="E1187" s="487"/>
      <c r="F1187" s="487"/>
      <c r="G1187" s="487"/>
      <c r="H1187" s="487"/>
    </row>
    <row r="1188" spans="1:8" ht="15">
      <c r="A1188" s="519">
        <v>1</v>
      </c>
      <c r="B1188" s="520"/>
      <c r="C1188" s="69">
        <v>2</v>
      </c>
      <c r="D1188" s="70">
        <v>3</v>
      </c>
      <c r="E1188" s="70">
        <v>4</v>
      </c>
      <c r="F1188" s="70">
        <v>5</v>
      </c>
      <c r="G1188" s="70" t="s">
        <v>57</v>
      </c>
      <c r="H1188" s="70" t="s">
        <v>58</v>
      </c>
    </row>
    <row r="1189" spans="1:8" ht="15">
      <c r="A1189" s="143" t="s">
        <v>333</v>
      </c>
      <c r="B1189" s="145" t="s">
        <v>219</v>
      </c>
      <c r="C1189" s="350"/>
      <c r="D1189" s="351"/>
      <c r="E1189" s="351"/>
      <c r="F1189" s="351"/>
      <c r="G1189" s="8" t="e">
        <f>F1189/C1189*100</f>
        <v>#DIV/0!</v>
      </c>
      <c r="H1189" s="8" t="e">
        <f>F1189/E1189*100</f>
        <v>#DIV/0!</v>
      </c>
    </row>
    <row r="1190" spans="1:8" ht="15">
      <c r="A1190" s="144"/>
      <c r="B1190" s="144" t="s">
        <v>45</v>
      </c>
      <c r="C1190" s="352">
        <f>C148</f>
        <v>7059.88</v>
      </c>
      <c r="D1190" s="352">
        <f>D148</f>
        <v>14373.46</v>
      </c>
      <c r="E1190" s="352">
        <f>E148</f>
        <v>14373.46</v>
      </c>
      <c r="F1190" s="352">
        <f>F148</f>
        <v>14571.46</v>
      </c>
      <c r="G1190" s="8">
        <f aca="true" t="shared" si="108" ref="G1190:G1253">F1190/C1190*100</f>
        <v>206.39812574717982</v>
      </c>
      <c r="H1190" s="8">
        <f aca="true" t="shared" si="109" ref="H1190:H1253">F1190/E1190*100</f>
        <v>101.37753888068704</v>
      </c>
    </row>
    <row r="1191" spans="1:10" ht="15">
      <c r="A1191" s="144"/>
      <c r="B1191" s="144" t="s">
        <v>46</v>
      </c>
      <c r="C1191" s="352">
        <f>C1142</f>
        <v>7059.88</v>
      </c>
      <c r="D1191" s="352">
        <f>D1142</f>
        <v>14373.46</v>
      </c>
      <c r="E1191" s="352">
        <f>E1142</f>
        <v>14373.46</v>
      </c>
      <c r="F1191" s="352">
        <f>F1142</f>
        <v>14571.46</v>
      </c>
      <c r="G1191" s="8">
        <f t="shared" si="108"/>
        <v>206.39812574717982</v>
      </c>
      <c r="H1191" s="8">
        <f t="shared" si="109"/>
        <v>101.37753888068704</v>
      </c>
      <c r="J1191" s="3">
        <v>1</v>
      </c>
    </row>
    <row r="1192" spans="1:8" ht="15">
      <c r="A1192" s="144"/>
      <c r="B1192" s="144" t="s">
        <v>174</v>
      </c>
      <c r="C1192" s="352"/>
      <c r="D1192" s="352"/>
      <c r="E1192" s="352"/>
      <c r="F1192" s="352"/>
      <c r="G1192" s="8" t="e">
        <f t="shared" si="108"/>
        <v>#DIV/0!</v>
      </c>
      <c r="H1192" s="8" t="e">
        <f t="shared" si="109"/>
        <v>#DIV/0!</v>
      </c>
    </row>
    <row r="1193" spans="1:8" ht="15">
      <c r="A1193" s="501" t="s">
        <v>93</v>
      </c>
      <c r="B1193" s="501"/>
      <c r="C1193" s="360">
        <f>C1190+C1192-C1191</f>
        <v>0</v>
      </c>
      <c r="D1193" s="360">
        <f>D1190+D1192-D1191</f>
        <v>0</v>
      </c>
      <c r="E1193" s="360">
        <f>E1190+E1192-E1191</f>
        <v>0</v>
      </c>
      <c r="F1193" s="360">
        <f>F1190+F1192-F1191</f>
        <v>0</v>
      </c>
      <c r="G1193" s="361" t="e">
        <f t="shared" si="108"/>
        <v>#DIV/0!</v>
      </c>
      <c r="H1193" s="361" t="e">
        <f t="shared" si="109"/>
        <v>#DIV/0!</v>
      </c>
    </row>
    <row r="1194" spans="1:8" ht="15">
      <c r="A1194" s="143" t="s">
        <v>334</v>
      </c>
      <c r="B1194" s="145" t="s">
        <v>218</v>
      </c>
      <c r="C1194" s="350"/>
      <c r="D1194" s="351"/>
      <c r="E1194" s="351"/>
      <c r="F1194" s="351"/>
      <c r="G1194" s="8" t="e">
        <f t="shared" si="108"/>
        <v>#DIV/0!</v>
      </c>
      <c r="H1194" s="8" t="e">
        <f t="shared" si="109"/>
        <v>#DIV/0!</v>
      </c>
    </row>
    <row r="1195" spans="1:8" ht="15">
      <c r="A1195" s="144"/>
      <c r="B1195" s="144" t="s">
        <v>45</v>
      </c>
      <c r="C1195" s="352">
        <f>C149</f>
        <v>1946.01</v>
      </c>
      <c r="D1195" s="352">
        <f>D149</f>
        <v>1701.42</v>
      </c>
      <c r="E1195" s="352">
        <f>E149</f>
        <v>1701.42</v>
      </c>
      <c r="F1195" s="352">
        <f>F149</f>
        <v>1701.42</v>
      </c>
      <c r="G1195" s="8">
        <f t="shared" si="108"/>
        <v>87.43120538948926</v>
      </c>
      <c r="H1195" s="8">
        <f t="shared" si="109"/>
        <v>100</v>
      </c>
    </row>
    <row r="1196" spans="1:8" ht="15">
      <c r="A1196" s="144"/>
      <c r="B1196" s="144" t="s">
        <v>46</v>
      </c>
      <c r="C1196" s="352">
        <f>C1143</f>
        <v>1946.01</v>
      </c>
      <c r="D1196" s="352">
        <f>D1143</f>
        <v>1701.42</v>
      </c>
      <c r="E1196" s="352">
        <f>E1143</f>
        <v>1701.42</v>
      </c>
      <c r="F1196" s="352">
        <f>F1143</f>
        <v>1701.42</v>
      </c>
      <c r="G1196" s="8">
        <f t="shared" si="108"/>
        <v>87.43120538948926</v>
      </c>
      <c r="H1196" s="8">
        <f t="shared" si="109"/>
        <v>100</v>
      </c>
    </row>
    <row r="1197" spans="1:8" ht="15">
      <c r="A1197" s="144"/>
      <c r="B1197" s="144" t="s">
        <v>174</v>
      </c>
      <c r="C1197" s="352"/>
      <c r="D1197" s="352"/>
      <c r="E1197" s="352"/>
      <c r="F1197" s="352"/>
      <c r="G1197" s="8" t="e">
        <f t="shared" si="108"/>
        <v>#DIV/0!</v>
      </c>
      <c r="H1197" s="8" t="e">
        <f t="shared" si="109"/>
        <v>#DIV/0!</v>
      </c>
    </row>
    <row r="1198" spans="1:8" ht="15">
      <c r="A1198" s="501" t="s">
        <v>93</v>
      </c>
      <c r="B1198" s="501"/>
      <c r="C1198" s="360">
        <f>C1195+C1197-C1196</f>
        <v>0</v>
      </c>
      <c r="D1198" s="360">
        <f>D1195+D1197-D1196</f>
        <v>0</v>
      </c>
      <c r="E1198" s="360">
        <f>E1195+E1197-E1196</f>
        <v>0</v>
      </c>
      <c r="F1198" s="360">
        <f>F1195+F1197-F1196</f>
        <v>0</v>
      </c>
      <c r="G1198" s="361" t="e">
        <f t="shared" si="108"/>
        <v>#DIV/0!</v>
      </c>
      <c r="H1198" s="361" t="e">
        <f t="shared" si="109"/>
        <v>#DIV/0!</v>
      </c>
    </row>
    <row r="1199" spans="1:8" ht="15">
      <c r="A1199" s="143" t="s">
        <v>335</v>
      </c>
      <c r="B1199" s="145" t="s">
        <v>24</v>
      </c>
      <c r="C1199" s="353"/>
      <c r="D1199" s="267"/>
      <c r="E1199" s="267"/>
      <c r="F1199" s="267"/>
      <c r="G1199" s="8" t="e">
        <f t="shared" si="108"/>
        <v>#DIV/0!</v>
      </c>
      <c r="H1199" s="8" t="e">
        <f t="shared" si="109"/>
        <v>#DIV/0!</v>
      </c>
    </row>
    <row r="1200" spans="1:8" ht="15">
      <c r="A1200" s="144"/>
      <c r="B1200" s="144" t="s">
        <v>45</v>
      </c>
      <c r="C1200" s="352">
        <f>C150</f>
        <v>6716.13</v>
      </c>
      <c r="D1200" s="352">
        <f>D150</f>
        <v>8938.5</v>
      </c>
      <c r="E1200" s="352">
        <f>E150</f>
        <v>8938.5</v>
      </c>
      <c r="F1200" s="352">
        <f>F150</f>
        <v>9969.19</v>
      </c>
      <c r="G1200" s="8">
        <f t="shared" si="108"/>
        <v>148.4365252012692</v>
      </c>
      <c r="H1200" s="8">
        <f t="shared" si="109"/>
        <v>111.53090563293617</v>
      </c>
    </row>
    <row r="1201" spans="1:8" ht="15">
      <c r="A1201" s="144"/>
      <c r="B1201" s="144" t="s">
        <v>46</v>
      </c>
      <c r="C1201" s="354">
        <f>C1144+C1145</f>
        <v>6504.87</v>
      </c>
      <c r="D1201" s="354">
        <f>D1144+D1145</f>
        <v>10172.66</v>
      </c>
      <c r="E1201" s="354">
        <f>E1144+E1145</f>
        <v>10172.66</v>
      </c>
      <c r="F1201" s="354">
        <f>F1144+F1145</f>
        <v>10242.119999999999</v>
      </c>
      <c r="G1201" s="8">
        <f t="shared" si="108"/>
        <v>157.4531082096952</v>
      </c>
      <c r="H1201" s="8">
        <f t="shared" si="109"/>
        <v>100.68281059231312</v>
      </c>
    </row>
    <row r="1202" spans="1:8" ht="15">
      <c r="A1202" s="144"/>
      <c r="B1202" s="144" t="s">
        <v>174</v>
      </c>
      <c r="C1202" s="354">
        <f>C168</f>
        <v>1022.9</v>
      </c>
      <c r="D1202" s="354">
        <f>D168</f>
        <v>1234.16</v>
      </c>
      <c r="E1202" s="354">
        <f>E168</f>
        <v>1234.16</v>
      </c>
      <c r="F1202" s="354">
        <f>F168</f>
        <v>1234.16</v>
      </c>
      <c r="G1202" s="8">
        <f t="shared" si="108"/>
        <v>120.65304526346662</v>
      </c>
      <c r="H1202" s="8">
        <f t="shared" si="109"/>
        <v>100</v>
      </c>
    </row>
    <row r="1203" spans="1:8" ht="15">
      <c r="A1203" s="501" t="s">
        <v>94</v>
      </c>
      <c r="B1203" s="501"/>
      <c r="C1203" s="360">
        <f>C1200+C1202-C1201</f>
        <v>1234.1599999999999</v>
      </c>
      <c r="D1203" s="360">
        <f>D1200+D1202-D1201</f>
        <v>0</v>
      </c>
      <c r="E1203" s="360">
        <f>E1200+E1202-E1201</f>
        <v>0</v>
      </c>
      <c r="F1203" s="360">
        <f>F1200+F1202-F1201</f>
        <v>961.2300000000014</v>
      </c>
      <c r="G1203" s="361">
        <f t="shared" si="108"/>
        <v>77.88536332404239</v>
      </c>
      <c r="H1203" s="361" t="e">
        <f t="shared" si="109"/>
        <v>#DIV/0!</v>
      </c>
    </row>
    <row r="1204" spans="1:8" ht="15">
      <c r="A1204" s="143" t="s">
        <v>343</v>
      </c>
      <c r="B1204" s="145" t="s">
        <v>47</v>
      </c>
      <c r="C1204" s="356"/>
      <c r="D1204" s="354"/>
      <c r="E1204" s="354"/>
      <c r="F1204" s="354"/>
      <c r="G1204" s="8" t="e">
        <f t="shared" si="108"/>
        <v>#DIV/0!</v>
      </c>
      <c r="H1204" s="8" t="e">
        <f t="shared" si="109"/>
        <v>#DIV/0!</v>
      </c>
    </row>
    <row r="1205" spans="1:8" ht="15">
      <c r="A1205" s="144"/>
      <c r="B1205" s="144" t="s">
        <v>45</v>
      </c>
      <c r="C1205" s="354">
        <f>C151</f>
        <v>106506.33</v>
      </c>
      <c r="D1205" s="354">
        <f>D151</f>
        <v>90400.83</v>
      </c>
      <c r="E1205" s="354">
        <f>E151</f>
        <v>90400.83</v>
      </c>
      <c r="F1205" s="354">
        <f>F151</f>
        <v>84349.96</v>
      </c>
      <c r="G1205" s="8">
        <f t="shared" si="108"/>
        <v>79.19713316570011</v>
      </c>
      <c r="H1205" s="8">
        <f t="shared" si="109"/>
        <v>93.30662118920812</v>
      </c>
    </row>
    <row r="1206" spans="1:8" ht="15">
      <c r="A1206" s="144"/>
      <c r="B1206" s="144" t="s">
        <v>46</v>
      </c>
      <c r="C1206" s="354">
        <f>C1146+C1148</f>
        <v>101022.33</v>
      </c>
      <c r="D1206" s="354">
        <f>D1146+D1148</f>
        <v>96251.08</v>
      </c>
      <c r="E1206" s="354">
        <f>E1146+E1148</f>
        <v>96251.08</v>
      </c>
      <c r="F1206" s="354">
        <f>F1146+F1148</f>
        <v>87295.51000000001</v>
      </c>
      <c r="G1206" s="8">
        <f t="shared" si="108"/>
        <v>86.41209324710685</v>
      </c>
      <c r="H1206" s="8">
        <f t="shared" si="109"/>
        <v>90.69561609074933</v>
      </c>
    </row>
    <row r="1207" spans="1:8" ht="15">
      <c r="A1207" s="144"/>
      <c r="B1207" s="144" t="s">
        <v>174</v>
      </c>
      <c r="C1207" s="352">
        <f>C185</f>
        <v>3591.77</v>
      </c>
      <c r="D1207" s="352">
        <f>D185</f>
        <v>5850.25</v>
      </c>
      <c r="E1207" s="352">
        <f>E185</f>
        <v>5850.25</v>
      </c>
      <c r="F1207" s="352">
        <f>F185</f>
        <v>5850.25</v>
      </c>
      <c r="G1207" s="8">
        <f t="shared" si="108"/>
        <v>162.87930463253494</v>
      </c>
      <c r="H1207" s="8">
        <f t="shared" si="109"/>
        <v>100</v>
      </c>
    </row>
    <row r="1208" spans="1:8" ht="15">
      <c r="A1208" s="144"/>
      <c r="B1208" s="144" t="s">
        <v>209</v>
      </c>
      <c r="C1208" s="352">
        <f>C1167</f>
        <v>3225.52</v>
      </c>
      <c r="D1208" s="352">
        <f>D1167</f>
        <v>0</v>
      </c>
      <c r="E1208" s="352">
        <f>E1167</f>
        <v>0</v>
      </c>
      <c r="F1208" s="352">
        <f>F1167</f>
        <v>0</v>
      </c>
      <c r="G1208" s="8">
        <f t="shared" si="108"/>
        <v>0</v>
      </c>
      <c r="H1208" s="8" t="e">
        <f t="shared" si="109"/>
        <v>#DIV/0!</v>
      </c>
    </row>
    <row r="1209" spans="1:8" ht="15">
      <c r="A1209" s="501" t="s">
        <v>94</v>
      </c>
      <c r="B1209" s="501"/>
      <c r="C1209" s="360">
        <f>C1205+C1207-C1206-C1208</f>
        <v>5850.250000000004</v>
      </c>
      <c r="D1209" s="360">
        <f>D1205+D1207-D1206-D1208</f>
        <v>0</v>
      </c>
      <c r="E1209" s="360">
        <f>E1205+E1207-E1206-E1208</f>
        <v>0</v>
      </c>
      <c r="F1209" s="360">
        <f>F1205+F1207-F1206-F1208</f>
        <v>2904.699999999997</v>
      </c>
      <c r="G1209" s="361">
        <f t="shared" si="108"/>
        <v>49.65086962095629</v>
      </c>
      <c r="H1209" s="361" t="e">
        <f t="shared" si="109"/>
        <v>#DIV/0!</v>
      </c>
    </row>
    <row r="1210" spans="1:8" ht="15">
      <c r="A1210" s="143" t="s">
        <v>342</v>
      </c>
      <c r="B1210" s="145" t="s">
        <v>336</v>
      </c>
      <c r="C1210" s="356"/>
      <c r="D1210" s="354"/>
      <c r="E1210" s="354"/>
      <c r="F1210" s="354"/>
      <c r="G1210" s="8" t="e">
        <f t="shared" si="108"/>
        <v>#DIV/0!</v>
      </c>
      <c r="H1210" s="8" t="e">
        <f t="shared" si="109"/>
        <v>#DIV/0!</v>
      </c>
    </row>
    <row r="1211" spans="1:8" ht="15">
      <c r="A1211" s="144"/>
      <c r="B1211" s="144" t="s">
        <v>45</v>
      </c>
      <c r="C1211" s="354">
        <f>C152</f>
        <v>96280.43</v>
      </c>
      <c r="D1211" s="354">
        <f>D152</f>
        <v>105329.88</v>
      </c>
      <c r="E1211" s="354">
        <f>E152</f>
        <v>105329.88</v>
      </c>
      <c r="F1211" s="354">
        <f>F152</f>
        <v>97826.54</v>
      </c>
      <c r="G1211" s="8">
        <f t="shared" si="108"/>
        <v>101.60584035613466</v>
      </c>
      <c r="H1211" s="8">
        <f t="shared" si="109"/>
        <v>92.8763424016053</v>
      </c>
    </row>
    <row r="1212" spans="1:8" ht="15">
      <c r="A1212" s="144"/>
      <c r="B1212" s="144" t="s">
        <v>46</v>
      </c>
      <c r="C1212" s="354">
        <f>C1147</f>
        <v>96280.43</v>
      </c>
      <c r="D1212" s="354">
        <f>D1147</f>
        <v>105329.87999999999</v>
      </c>
      <c r="E1212" s="354">
        <f>E1147</f>
        <v>105329.87999999999</v>
      </c>
      <c r="F1212" s="354">
        <f>F1147</f>
        <v>97826.54000000002</v>
      </c>
      <c r="G1212" s="8">
        <f t="shared" si="108"/>
        <v>101.6058403561347</v>
      </c>
      <c r="H1212" s="8">
        <f t="shared" si="109"/>
        <v>92.87634240160536</v>
      </c>
    </row>
    <row r="1213" spans="1:8" ht="15">
      <c r="A1213" s="144"/>
      <c r="B1213" s="144" t="s">
        <v>174</v>
      </c>
      <c r="C1213" s="352"/>
      <c r="D1213" s="352"/>
      <c r="E1213" s="352"/>
      <c r="F1213" s="352"/>
      <c r="G1213" s="8" t="e">
        <f t="shared" si="108"/>
        <v>#DIV/0!</v>
      </c>
      <c r="H1213" s="8" t="e">
        <f t="shared" si="109"/>
        <v>#DIV/0!</v>
      </c>
    </row>
    <row r="1214" spans="1:8" ht="15">
      <c r="A1214" s="144"/>
      <c r="B1214" s="144" t="s">
        <v>209</v>
      </c>
      <c r="C1214" s="352"/>
      <c r="D1214" s="352"/>
      <c r="E1214" s="352"/>
      <c r="F1214" s="352"/>
      <c r="G1214" s="8" t="e">
        <f t="shared" si="108"/>
        <v>#DIV/0!</v>
      </c>
      <c r="H1214" s="8" t="e">
        <f t="shared" si="109"/>
        <v>#DIV/0!</v>
      </c>
    </row>
    <row r="1215" spans="1:8" ht="15">
      <c r="A1215" s="501" t="s">
        <v>94</v>
      </c>
      <c r="B1215" s="501"/>
      <c r="C1215" s="360">
        <f>C1211+C1213-C1212-C1214</f>
        <v>0</v>
      </c>
      <c r="D1215" s="360">
        <f>D1211+D1213-D1212-D1214</f>
        <v>1.4551915228366852E-11</v>
      </c>
      <c r="E1215" s="360">
        <f>E1211+E1213-E1212-E1214</f>
        <v>1.4551915228366852E-11</v>
      </c>
      <c r="F1215" s="360">
        <f>F1211+F1213-F1212-F1214</f>
        <v>-2.9103830456733704E-11</v>
      </c>
      <c r="G1215" s="361" t="e">
        <f t="shared" si="108"/>
        <v>#DIV/0!</v>
      </c>
      <c r="H1215" s="361">
        <f t="shared" si="109"/>
        <v>-200</v>
      </c>
    </row>
    <row r="1216" spans="1:8" ht="15">
      <c r="A1216" s="143" t="s">
        <v>344</v>
      </c>
      <c r="B1216" s="145" t="s">
        <v>269</v>
      </c>
      <c r="C1216" s="353"/>
      <c r="D1216" s="352"/>
      <c r="E1216" s="352"/>
      <c r="F1216" s="352"/>
      <c r="G1216" s="8" t="e">
        <f t="shared" si="108"/>
        <v>#DIV/0!</v>
      </c>
      <c r="H1216" s="8" t="e">
        <f t="shared" si="109"/>
        <v>#DIV/0!</v>
      </c>
    </row>
    <row r="1217" spans="1:8" ht="15">
      <c r="A1217" s="144"/>
      <c r="B1217" s="144" t="s">
        <v>45</v>
      </c>
      <c r="C1217" s="352">
        <f>C153</f>
        <v>889.62</v>
      </c>
      <c r="D1217" s="352">
        <f>D153</f>
        <v>897.95</v>
      </c>
      <c r="E1217" s="352">
        <f>E153</f>
        <v>897.95</v>
      </c>
      <c r="F1217" s="352">
        <f>F153</f>
        <v>1601.45</v>
      </c>
      <c r="G1217" s="8">
        <f t="shared" si="108"/>
        <v>180.01506261100246</v>
      </c>
      <c r="H1217" s="8">
        <f t="shared" si="109"/>
        <v>178.34511943872153</v>
      </c>
    </row>
    <row r="1218" spans="1:8" ht="15">
      <c r="A1218" s="144"/>
      <c r="B1218" s="144" t="s">
        <v>46</v>
      </c>
      <c r="C1218" s="352">
        <f>C1149</f>
        <v>889.62</v>
      </c>
      <c r="D1218" s="352">
        <f>D1149</f>
        <v>897.95</v>
      </c>
      <c r="E1218" s="352">
        <f>E1149</f>
        <v>897.95</v>
      </c>
      <c r="F1218" s="352">
        <f>F1149</f>
        <v>1601.45</v>
      </c>
      <c r="G1218" s="8">
        <f t="shared" si="108"/>
        <v>180.01506261100246</v>
      </c>
      <c r="H1218" s="8">
        <f t="shared" si="109"/>
        <v>178.34511943872153</v>
      </c>
    </row>
    <row r="1219" spans="1:8" ht="15">
      <c r="A1219" s="144"/>
      <c r="B1219" s="144" t="s">
        <v>174</v>
      </c>
      <c r="C1219" s="352"/>
      <c r="D1219" s="352"/>
      <c r="E1219" s="352"/>
      <c r="F1219" s="352"/>
      <c r="G1219" s="8" t="e">
        <f t="shared" si="108"/>
        <v>#DIV/0!</v>
      </c>
      <c r="H1219" s="8" t="e">
        <f t="shared" si="109"/>
        <v>#DIV/0!</v>
      </c>
    </row>
    <row r="1220" spans="1:8" ht="15">
      <c r="A1220" s="144"/>
      <c r="B1220" s="144" t="s">
        <v>209</v>
      </c>
      <c r="C1220" s="352"/>
      <c r="D1220" s="352"/>
      <c r="E1220" s="352"/>
      <c r="F1220" s="352"/>
      <c r="G1220" s="8" t="e">
        <f t="shared" si="108"/>
        <v>#DIV/0!</v>
      </c>
      <c r="H1220" s="8" t="e">
        <f t="shared" si="109"/>
        <v>#DIV/0!</v>
      </c>
    </row>
    <row r="1221" spans="1:8" ht="15">
      <c r="A1221" s="362"/>
      <c r="B1221" s="363" t="s">
        <v>175</v>
      </c>
      <c r="C1221" s="360">
        <f>C1217+C1219-C1218-C1220</f>
        <v>0</v>
      </c>
      <c r="D1221" s="360">
        <f>D1217+D1219-D1218-D1220</f>
        <v>0</v>
      </c>
      <c r="E1221" s="360">
        <f>E1217+E1219-E1218-E1220</f>
        <v>0</v>
      </c>
      <c r="F1221" s="360">
        <f>F1217+F1219-F1218-F1220</f>
        <v>0</v>
      </c>
      <c r="G1221" s="361" t="e">
        <f t="shared" si="108"/>
        <v>#DIV/0!</v>
      </c>
      <c r="H1221" s="361" t="e">
        <f t="shared" si="109"/>
        <v>#DIV/0!</v>
      </c>
    </row>
    <row r="1222" spans="1:8" ht="15">
      <c r="A1222" s="143" t="s">
        <v>337</v>
      </c>
      <c r="B1222" s="145" t="s">
        <v>217</v>
      </c>
      <c r="C1222" s="336"/>
      <c r="D1222" s="336"/>
      <c r="E1222" s="336"/>
      <c r="F1222" s="336"/>
      <c r="G1222" s="8" t="e">
        <f t="shared" si="108"/>
        <v>#DIV/0!</v>
      </c>
      <c r="H1222" s="8" t="e">
        <f t="shared" si="109"/>
        <v>#DIV/0!</v>
      </c>
    </row>
    <row r="1223" spans="1:8" ht="15">
      <c r="A1223" s="144"/>
      <c r="B1223" s="144" t="s">
        <v>45</v>
      </c>
      <c r="C1223" s="358">
        <f>C154</f>
        <v>9187.86</v>
      </c>
      <c r="D1223" s="358">
        <f>D154</f>
        <v>9825.19</v>
      </c>
      <c r="E1223" s="358">
        <f>E154</f>
        <v>9825.19</v>
      </c>
      <c r="F1223" s="358">
        <f>F154</f>
        <v>9089.96</v>
      </c>
      <c r="G1223" s="8">
        <f t="shared" si="108"/>
        <v>98.93446352034096</v>
      </c>
      <c r="H1223" s="8">
        <f t="shared" si="109"/>
        <v>92.5168877141307</v>
      </c>
    </row>
    <row r="1224" spans="1:8" ht="15">
      <c r="A1224" s="144"/>
      <c r="B1224" s="144" t="s">
        <v>46</v>
      </c>
      <c r="C1224" s="358">
        <f>C1150</f>
        <v>9187.86</v>
      </c>
      <c r="D1224" s="358">
        <f>D1150</f>
        <v>9825.19</v>
      </c>
      <c r="E1224" s="358">
        <f>E1150</f>
        <v>9825.19</v>
      </c>
      <c r="F1224" s="358">
        <f>F1150</f>
        <v>9089.960000000001</v>
      </c>
      <c r="G1224" s="8">
        <f t="shared" si="108"/>
        <v>98.93446352034097</v>
      </c>
      <c r="H1224" s="8">
        <f t="shared" si="109"/>
        <v>92.51688771413072</v>
      </c>
    </row>
    <row r="1225" spans="1:8" ht="15">
      <c r="A1225" s="144"/>
      <c r="B1225" s="144" t="s">
        <v>174</v>
      </c>
      <c r="C1225" s="336"/>
      <c r="D1225" s="336"/>
      <c r="E1225" s="336"/>
      <c r="F1225" s="336"/>
      <c r="G1225" s="8" t="e">
        <f t="shared" si="108"/>
        <v>#DIV/0!</v>
      </c>
      <c r="H1225" s="8" t="e">
        <f t="shared" si="109"/>
        <v>#DIV/0!</v>
      </c>
    </row>
    <row r="1226" spans="1:8" ht="15">
      <c r="A1226" s="144"/>
      <c r="B1226" s="144" t="s">
        <v>209</v>
      </c>
      <c r="C1226" s="336"/>
      <c r="D1226" s="336"/>
      <c r="E1226" s="336"/>
      <c r="F1226" s="336"/>
      <c r="G1226" s="8" t="e">
        <f t="shared" si="108"/>
        <v>#DIV/0!</v>
      </c>
      <c r="H1226" s="8" t="e">
        <f t="shared" si="109"/>
        <v>#DIV/0!</v>
      </c>
    </row>
    <row r="1227" spans="1:8" ht="15">
      <c r="A1227" s="362"/>
      <c r="B1227" s="363" t="s">
        <v>175</v>
      </c>
      <c r="C1227" s="360">
        <f>C1223+C1225-C1224-C1226</f>
        <v>0</v>
      </c>
      <c r="D1227" s="360">
        <f>D1223+D1225-D1224-D1226</f>
        <v>0</v>
      </c>
      <c r="E1227" s="360">
        <f>E1223+E1225-E1224-E1226</f>
        <v>0</v>
      </c>
      <c r="F1227" s="360">
        <f>F1223+F1225-F1224-F1226</f>
        <v>-1.8189894035458565E-12</v>
      </c>
      <c r="G1227" s="361" t="e">
        <f t="shared" si="108"/>
        <v>#DIV/0!</v>
      </c>
      <c r="H1227" s="361" t="e">
        <f t="shared" si="109"/>
        <v>#DIV/0!</v>
      </c>
    </row>
    <row r="1228" spans="1:8" ht="15">
      <c r="A1228" s="143" t="s">
        <v>338</v>
      </c>
      <c r="B1228" s="145" t="s">
        <v>323</v>
      </c>
      <c r="C1228" s="336"/>
      <c r="D1228" s="336"/>
      <c r="E1228" s="336"/>
      <c r="F1228" s="336"/>
      <c r="G1228" s="8" t="e">
        <f t="shared" si="108"/>
        <v>#DIV/0!</v>
      </c>
      <c r="H1228" s="8" t="e">
        <f t="shared" si="109"/>
        <v>#DIV/0!</v>
      </c>
    </row>
    <row r="1229" spans="1:8" ht="15">
      <c r="A1229" s="144"/>
      <c r="B1229" s="144" t="s">
        <v>45</v>
      </c>
      <c r="C1229" s="336">
        <f>C155</f>
        <v>1226464.3</v>
      </c>
      <c r="D1229" s="336">
        <f>D155</f>
        <v>1478483.99</v>
      </c>
      <c r="E1229" s="336">
        <f>E155</f>
        <v>1478483.99</v>
      </c>
      <c r="F1229" s="336">
        <f>F155</f>
        <v>1464736.8800000001</v>
      </c>
      <c r="G1229" s="8">
        <f t="shared" si="108"/>
        <v>119.42760013479399</v>
      </c>
      <c r="H1229" s="8">
        <f t="shared" si="109"/>
        <v>99.07018878168576</v>
      </c>
    </row>
    <row r="1230" spans="1:8" ht="15">
      <c r="A1230" s="144"/>
      <c r="B1230" s="144" t="s">
        <v>46</v>
      </c>
      <c r="C1230" s="336">
        <f>C1151+C1153</f>
        <v>1225473.86</v>
      </c>
      <c r="D1230" s="336">
        <f>D1151+D1153</f>
        <v>1481534.17</v>
      </c>
      <c r="E1230" s="336">
        <f>E1151+E1153</f>
        <v>1481534.17</v>
      </c>
      <c r="F1230" s="336">
        <f>F1151+F1153</f>
        <v>1464773.2699999998</v>
      </c>
      <c r="G1230" s="8">
        <f t="shared" si="108"/>
        <v>119.52709215682493</v>
      </c>
      <c r="H1230" s="8">
        <f t="shared" si="109"/>
        <v>98.86867948513127</v>
      </c>
    </row>
    <row r="1231" spans="1:8" ht="15">
      <c r="A1231" s="144"/>
      <c r="B1231" s="144" t="s">
        <v>174</v>
      </c>
      <c r="C1231" s="336">
        <f>C193</f>
        <v>2557.45</v>
      </c>
      <c r="D1231" s="336">
        <f>D193</f>
        <v>3410.25</v>
      </c>
      <c r="E1231" s="336">
        <f>E193</f>
        <v>3410.25</v>
      </c>
      <c r="F1231" s="336">
        <f>F193</f>
        <v>3410.25</v>
      </c>
      <c r="G1231" s="8">
        <f t="shared" si="108"/>
        <v>133.34571545875775</v>
      </c>
      <c r="H1231" s="8">
        <f t="shared" si="109"/>
        <v>100</v>
      </c>
    </row>
    <row r="1232" spans="1:8" ht="15">
      <c r="A1232" s="144"/>
      <c r="B1232" s="144" t="s">
        <v>209</v>
      </c>
      <c r="C1232" s="336">
        <f>C1175</f>
        <v>497.71</v>
      </c>
      <c r="D1232" s="336">
        <f>D1175</f>
        <v>360.07</v>
      </c>
      <c r="E1232" s="336">
        <f>E1175</f>
        <v>360.07</v>
      </c>
      <c r="F1232" s="336">
        <f>F1175</f>
        <v>360.07</v>
      </c>
      <c r="G1232" s="8">
        <f t="shared" si="108"/>
        <v>72.3453416648249</v>
      </c>
      <c r="H1232" s="8">
        <f t="shared" si="109"/>
        <v>100</v>
      </c>
    </row>
    <row r="1233" spans="1:8" ht="15">
      <c r="A1233" s="362"/>
      <c r="B1233" s="363" t="s">
        <v>175</v>
      </c>
      <c r="C1233" s="360">
        <f>C1229+C1231-C1230-C1232</f>
        <v>3050.1799999998975</v>
      </c>
      <c r="D1233" s="360">
        <f>D1229+D1231-D1230-D1232</f>
        <v>6.519940143334679E-11</v>
      </c>
      <c r="E1233" s="360">
        <f>E1229+E1231-E1230-E1232</f>
        <v>6.519940143334679E-11</v>
      </c>
      <c r="F1233" s="360">
        <f>F1229+F1231-F1230-F1232</f>
        <v>3013.790000000335</v>
      </c>
      <c r="G1233" s="361">
        <f t="shared" si="108"/>
        <v>98.8069556550904</v>
      </c>
      <c r="H1233" s="361">
        <f t="shared" si="109"/>
        <v>4622419736600383</v>
      </c>
    </row>
    <row r="1234" spans="1:8" ht="15">
      <c r="A1234" s="364" t="s">
        <v>339</v>
      </c>
      <c r="B1234" s="365" t="s">
        <v>244</v>
      </c>
      <c r="C1234" s="355"/>
      <c r="D1234" s="355"/>
      <c r="E1234" s="355"/>
      <c r="F1234" s="355"/>
      <c r="G1234" s="178" t="e">
        <f t="shared" si="108"/>
        <v>#DIV/0!</v>
      </c>
      <c r="H1234" s="178" t="e">
        <f t="shared" si="109"/>
        <v>#DIV/0!</v>
      </c>
    </row>
    <row r="1235" spans="1:8" ht="15">
      <c r="A1235" s="144"/>
      <c r="B1235" s="144" t="s">
        <v>45</v>
      </c>
      <c r="C1235" s="336">
        <f>C156</f>
        <v>0</v>
      </c>
      <c r="D1235" s="336">
        <f>D156</f>
        <v>976.07</v>
      </c>
      <c r="E1235" s="336">
        <f>E156</f>
        <v>976.07</v>
      </c>
      <c r="F1235" s="336">
        <f>F156</f>
        <v>976.07</v>
      </c>
      <c r="G1235" s="8" t="e">
        <f t="shared" si="108"/>
        <v>#DIV/0!</v>
      </c>
      <c r="H1235" s="8">
        <f t="shared" si="109"/>
        <v>100</v>
      </c>
    </row>
    <row r="1236" spans="1:8" ht="15">
      <c r="A1236" s="144"/>
      <c r="B1236" s="144" t="s">
        <v>46</v>
      </c>
      <c r="C1236" s="336">
        <f>C1152</f>
        <v>0</v>
      </c>
      <c r="D1236" s="336">
        <f>D1152</f>
        <v>976.07</v>
      </c>
      <c r="E1236" s="336">
        <f>E1152</f>
        <v>976.07</v>
      </c>
      <c r="F1236" s="336">
        <f>F1152</f>
        <v>976.07</v>
      </c>
      <c r="G1236" s="8" t="e">
        <f t="shared" si="108"/>
        <v>#DIV/0!</v>
      </c>
      <c r="H1236" s="8">
        <f t="shared" si="109"/>
        <v>100</v>
      </c>
    </row>
    <row r="1237" spans="1:8" ht="15">
      <c r="A1237" s="144"/>
      <c r="B1237" s="144" t="s">
        <v>174</v>
      </c>
      <c r="C1237" s="336"/>
      <c r="D1237" s="336"/>
      <c r="E1237" s="336"/>
      <c r="F1237" s="336"/>
      <c r="G1237" s="8" t="e">
        <f t="shared" si="108"/>
        <v>#DIV/0!</v>
      </c>
      <c r="H1237" s="8" t="e">
        <f t="shared" si="109"/>
        <v>#DIV/0!</v>
      </c>
    </row>
    <row r="1238" spans="1:8" ht="15">
      <c r="A1238" s="144"/>
      <c r="B1238" s="144" t="s">
        <v>209</v>
      </c>
      <c r="C1238" s="336"/>
      <c r="D1238" s="336"/>
      <c r="E1238" s="336"/>
      <c r="F1238" s="336"/>
      <c r="G1238" s="8" t="e">
        <f t="shared" si="108"/>
        <v>#DIV/0!</v>
      </c>
      <c r="H1238" s="8" t="e">
        <f t="shared" si="109"/>
        <v>#DIV/0!</v>
      </c>
    </row>
    <row r="1239" spans="1:8" ht="15">
      <c r="A1239" s="362"/>
      <c r="B1239" s="363" t="s">
        <v>175</v>
      </c>
      <c r="C1239" s="360">
        <f>C1235+C1237-C1236-C1238</f>
        <v>0</v>
      </c>
      <c r="D1239" s="360">
        <f>D1235+D1237-D1236-D1238</f>
        <v>0</v>
      </c>
      <c r="E1239" s="360">
        <f>E1235+E1237-E1236-E1238</f>
        <v>0</v>
      </c>
      <c r="F1239" s="360">
        <f>F1235+F1237-F1236-F1238</f>
        <v>0</v>
      </c>
      <c r="G1239" s="361" t="e">
        <f t="shared" si="108"/>
        <v>#DIV/0!</v>
      </c>
      <c r="H1239" s="361" t="e">
        <f t="shared" si="109"/>
        <v>#DIV/0!</v>
      </c>
    </row>
    <row r="1240" spans="1:8" ht="15">
      <c r="A1240" s="364" t="s">
        <v>340</v>
      </c>
      <c r="B1240" s="365" t="s">
        <v>245</v>
      </c>
      <c r="C1240" s="355"/>
      <c r="D1240" s="355"/>
      <c r="E1240" s="355"/>
      <c r="F1240" s="355"/>
      <c r="G1240" s="178" t="e">
        <f t="shared" si="108"/>
        <v>#DIV/0!</v>
      </c>
      <c r="H1240" s="178" t="e">
        <f t="shared" si="109"/>
        <v>#DIV/0!</v>
      </c>
    </row>
    <row r="1241" spans="1:8" ht="15">
      <c r="A1241" s="144"/>
      <c r="B1241" s="144" t="s">
        <v>45</v>
      </c>
      <c r="C1241" s="336">
        <f>C157</f>
        <v>0</v>
      </c>
      <c r="D1241" s="336">
        <f>D157</f>
        <v>0</v>
      </c>
      <c r="E1241" s="336">
        <f>E157</f>
        <v>0</v>
      </c>
      <c r="F1241" s="336">
        <f>F157</f>
        <v>779.35</v>
      </c>
      <c r="G1241" s="8" t="e">
        <f t="shared" si="108"/>
        <v>#DIV/0!</v>
      </c>
      <c r="H1241" s="8" t="e">
        <f t="shared" si="109"/>
        <v>#DIV/0!</v>
      </c>
    </row>
    <row r="1242" spans="1:8" ht="15">
      <c r="A1242" s="144"/>
      <c r="B1242" s="144" t="s">
        <v>46</v>
      </c>
      <c r="C1242" s="336">
        <f>C1154</f>
        <v>0</v>
      </c>
      <c r="D1242" s="336">
        <f>D1154</f>
        <v>0</v>
      </c>
      <c r="E1242" s="336">
        <f>E1154</f>
        <v>0</v>
      </c>
      <c r="F1242" s="336">
        <f>F1154</f>
        <v>779.35</v>
      </c>
      <c r="G1242" s="8" t="e">
        <f t="shared" si="108"/>
        <v>#DIV/0!</v>
      </c>
      <c r="H1242" s="8" t="e">
        <f t="shared" si="109"/>
        <v>#DIV/0!</v>
      </c>
    </row>
    <row r="1243" spans="1:8" ht="15">
      <c r="A1243" s="144"/>
      <c r="B1243" s="144" t="s">
        <v>174</v>
      </c>
      <c r="C1243" s="336"/>
      <c r="D1243" s="336"/>
      <c r="E1243" s="336"/>
      <c r="F1243" s="336"/>
      <c r="G1243" s="8" t="e">
        <f t="shared" si="108"/>
        <v>#DIV/0!</v>
      </c>
      <c r="H1243" s="8" t="e">
        <f t="shared" si="109"/>
        <v>#DIV/0!</v>
      </c>
    </row>
    <row r="1244" spans="1:8" ht="15">
      <c r="A1244" s="144"/>
      <c r="B1244" s="144" t="s">
        <v>209</v>
      </c>
      <c r="C1244" s="336"/>
      <c r="D1244" s="336"/>
      <c r="E1244" s="336"/>
      <c r="F1244" s="336"/>
      <c r="G1244" s="8" t="e">
        <f t="shared" si="108"/>
        <v>#DIV/0!</v>
      </c>
      <c r="H1244" s="8" t="e">
        <f t="shared" si="109"/>
        <v>#DIV/0!</v>
      </c>
    </row>
    <row r="1245" spans="1:8" ht="15">
      <c r="A1245" s="362"/>
      <c r="B1245" s="363" t="s">
        <v>175</v>
      </c>
      <c r="C1245" s="360">
        <f>C1241+C1243-C1242-C1244</f>
        <v>0</v>
      </c>
      <c r="D1245" s="360">
        <f>D1241+D1243-D1242-D1244</f>
        <v>0</v>
      </c>
      <c r="E1245" s="360">
        <f>E1241+E1243-E1242-E1244</f>
        <v>0</v>
      </c>
      <c r="F1245" s="360">
        <f>F1241+F1243-F1242-F1244</f>
        <v>0</v>
      </c>
      <c r="G1245" s="361" t="e">
        <f t="shared" si="108"/>
        <v>#DIV/0!</v>
      </c>
      <c r="H1245" s="361" t="e">
        <f t="shared" si="109"/>
        <v>#DIV/0!</v>
      </c>
    </row>
    <row r="1246" spans="1:8" ht="28.5">
      <c r="A1246" s="143" t="s">
        <v>341</v>
      </c>
      <c r="B1246" s="357" t="s">
        <v>167</v>
      </c>
      <c r="C1246" s="352"/>
      <c r="D1246" s="352"/>
      <c r="E1246" s="352"/>
      <c r="F1246" s="352"/>
      <c r="G1246" s="8" t="e">
        <f t="shared" si="108"/>
        <v>#DIV/0!</v>
      </c>
      <c r="H1246" s="8" t="e">
        <f t="shared" si="109"/>
        <v>#DIV/0!</v>
      </c>
    </row>
    <row r="1247" spans="1:8" ht="15">
      <c r="A1247" s="144"/>
      <c r="B1247" s="144" t="s">
        <v>45</v>
      </c>
      <c r="C1247" s="352">
        <f>C158</f>
        <v>201435.95</v>
      </c>
      <c r="D1247" s="352">
        <f>D158</f>
        <v>411.35</v>
      </c>
      <c r="E1247" s="352">
        <f>E158</f>
        <v>411.35</v>
      </c>
      <c r="F1247" s="352">
        <f>F158</f>
        <v>228.39</v>
      </c>
      <c r="G1247" s="8">
        <f t="shared" si="108"/>
        <v>0.11338095310196614</v>
      </c>
      <c r="H1247" s="8">
        <f t="shared" si="109"/>
        <v>55.52206150480126</v>
      </c>
    </row>
    <row r="1248" spans="1:8" ht="15">
      <c r="A1248" s="144"/>
      <c r="B1248" s="144" t="s">
        <v>46</v>
      </c>
      <c r="C1248" s="352">
        <f>C1155+C1156</f>
        <v>17407.37</v>
      </c>
      <c r="D1248" s="352">
        <f>D1155+D1156</f>
        <v>202194.78</v>
      </c>
      <c r="E1248" s="352">
        <f>E1155+E1156</f>
        <v>202194.78</v>
      </c>
      <c r="F1248" s="352">
        <f>F1155+F1156</f>
        <v>202011.82</v>
      </c>
      <c r="G1248" s="8">
        <f t="shared" si="108"/>
        <v>1160.495927874228</v>
      </c>
      <c r="H1248" s="8">
        <f t="shared" si="109"/>
        <v>99.90951299534044</v>
      </c>
    </row>
    <row r="1249" spans="1:8" ht="15">
      <c r="A1249" s="144"/>
      <c r="B1249" s="144" t="s">
        <v>174</v>
      </c>
      <c r="C1249" s="352">
        <f>C177</f>
        <v>17754.85</v>
      </c>
      <c r="D1249" s="352">
        <f>D177</f>
        <v>201783.43</v>
      </c>
      <c r="E1249" s="352">
        <f>E177</f>
        <v>201783.43</v>
      </c>
      <c r="F1249" s="352">
        <f>F177</f>
        <v>201783.43</v>
      </c>
      <c r="G1249" s="8">
        <f t="shared" si="108"/>
        <v>1136.4975203958356</v>
      </c>
      <c r="H1249" s="8">
        <f t="shared" si="109"/>
        <v>100</v>
      </c>
    </row>
    <row r="1250" spans="1:8" ht="15">
      <c r="A1250" s="501" t="s">
        <v>94</v>
      </c>
      <c r="B1250" s="501"/>
      <c r="C1250" s="360">
        <f>C1247+C1249-C1248</f>
        <v>201783.43000000002</v>
      </c>
      <c r="D1250" s="360">
        <f>D1247+D1249-D1248</f>
        <v>0</v>
      </c>
      <c r="E1250" s="360">
        <f>E1247+E1249-E1248</f>
        <v>0</v>
      </c>
      <c r="F1250" s="360">
        <f>F1247+F1249-F1248</f>
        <v>0</v>
      </c>
      <c r="G1250" s="361">
        <f t="shared" si="108"/>
        <v>0</v>
      </c>
      <c r="H1250" s="361" t="e">
        <f t="shared" si="109"/>
        <v>#DIV/0!</v>
      </c>
    </row>
    <row r="1251" spans="1:8" ht="15">
      <c r="A1251" s="516" t="s">
        <v>48</v>
      </c>
      <c r="B1251" s="516"/>
      <c r="C1251" s="266">
        <f>C1223+C1229+C1235+C1241+C1247+C1217+C1211+C1205+C1200+C1195+C1190</f>
        <v>1656486.51</v>
      </c>
      <c r="D1251" s="266">
        <f>D1223+D1229+D1235+D1241+D1247+D1217+D1211+D1205+D1200+D1195+D1190</f>
        <v>1711338.6400000001</v>
      </c>
      <c r="E1251" s="266">
        <f>E1223+E1229+E1235+E1241+E1247+E1217+E1211+E1205+E1200+E1195+E1190</f>
        <v>1711338.6400000001</v>
      </c>
      <c r="F1251" s="266">
        <f>F1223+F1229+F1235+F1241+F1247+F1217+F1211+F1205+F1200+F1195+F1190</f>
        <v>1685830.67</v>
      </c>
      <c r="G1251" s="8">
        <f t="shared" si="108"/>
        <v>101.77146990469606</v>
      </c>
      <c r="H1251" s="8">
        <f t="shared" si="109"/>
        <v>98.50947267806679</v>
      </c>
    </row>
    <row r="1252" spans="1:8" ht="15">
      <c r="A1252" s="516" t="s">
        <v>49</v>
      </c>
      <c r="B1252" s="516"/>
      <c r="C1252" s="266">
        <f>C1191+C1196+C1201+C1206+C1212+C1218+C1224+C1230+C1236+C1242+C1248</f>
        <v>1465772.2300000002</v>
      </c>
      <c r="D1252" s="266">
        <f>D1191+D1196+D1201+D1206+D1212+D1218+D1224+D1230+D1236+D1242+D1248</f>
        <v>1923256.6600000001</v>
      </c>
      <c r="E1252" s="266">
        <f>E1191+E1196+E1201+E1206+E1212+E1218+E1224+E1230+E1236+E1242+E1248</f>
        <v>1923256.6600000001</v>
      </c>
      <c r="F1252" s="266">
        <f>F1191+F1196+F1201+F1206+F1212+F1218+F1224+F1230+F1236+F1242+F1248</f>
        <v>1890868.97</v>
      </c>
      <c r="G1252" s="8">
        <f t="shared" si="108"/>
        <v>129.00155503696504</v>
      </c>
      <c r="H1252" s="8">
        <f t="shared" si="109"/>
        <v>98.3159975122613</v>
      </c>
    </row>
    <row r="1253" spans="1:8" ht="15">
      <c r="A1253" s="146"/>
      <c r="B1253" s="146" t="s">
        <v>210</v>
      </c>
      <c r="C1253" s="267">
        <f>C1192+C1197+C1202+C1207+C1213+C1219+C1225+C1231+C1237+C1243+C1249-C1244-C1238-C1232-C1226-C1220-C1214-C1208</f>
        <v>21203.739999999998</v>
      </c>
      <c r="D1253" s="267">
        <f>D1192+D1197+D1202+D1207+D1213+D1219+D1225+D1231+D1237+D1243+D1249-D1244-D1238-D1232-D1226-D1220-D1214-D1208</f>
        <v>211918.02</v>
      </c>
      <c r="E1253" s="267">
        <f>E1192+E1197+E1202+E1207+E1213+E1219+E1225+E1231+E1237+E1243+E1249-E1244-E1238-E1232-E1226-E1220-E1214-E1208</f>
        <v>211918.02</v>
      </c>
      <c r="F1253" s="267">
        <f>F1192+F1197+F1202+F1207+F1213+F1219+F1225+F1231+F1237+F1243+F1249-F1244-F1238-F1232-F1226-F1220-F1214-F1208</f>
        <v>211918.02</v>
      </c>
      <c r="G1253" s="8">
        <f t="shared" si="108"/>
        <v>999.4369861166001</v>
      </c>
      <c r="H1253" s="8">
        <f t="shared" si="109"/>
        <v>100</v>
      </c>
    </row>
    <row r="1254" spans="1:8" ht="22.5" customHeight="1">
      <c r="A1254" s="366"/>
      <c r="B1254" s="367" t="s">
        <v>176</v>
      </c>
      <c r="C1254" s="368">
        <f>C1251+C1253-C1252</f>
        <v>211918.0199999998</v>
      </c>
      <c r="D1254" s="368">
        <f>D1251+D1253-D1252</f>
        <v>0</v>
      </c>
      <c r="E1254" s="368">
        <f>E1251+E1253-E1252</f>
        <v>0</v>
      </c>
      <c r="F1254" s="368">
        <f>F1251+F1253-F1252</f>
        <v>6879.719999999972</v>
      </c>
      <c r="G1254" s="359">
        <f>F1254/C1254*100</f>
        <v>3.246406322595869</v>
      </c>
      <c r="H1254" s="359" t="e">
        <f>F1254/E1254*100</f>
        <v>#DIV/0!</v>
      </c>
    </row>
    <row r="1256" ht="15">
      <c r="G1256" t="s">
        <v>345</v>
      </c>
    </row>
    <row r="1257" ht="15">
      <c r="G1257" t="s">
        <v>346</v>
      </c>
    </row>
    <row r="1258" ht="15">
      <c r="G1258" t="s">
        <v>347</v>
      </c>
    </row>
  </sheetData>
  <sheetProtection/>
  <mergeCells count="596">
    <mergeCell ref="A1177:B1177"/>
    <mergeCell ref="A1170:A1171"/>
    <mergeCell ref="B1170:B1171"/>
    <mergeCell ref="G1170:G1171"/>
    <mergeCell ref="H1170:H1171"/>
    <mergeCell ref="C1170:C1171"/>
    <mergeCell ref="A1172:B1172"/>
    <mergeCell ref="A1175:B1175"/>
    <mergeCell ref="A1176:B1176"/>
    <mergeCell ref="F1162:F1163"/>
    <mergeCell ref="G1162:G1163"/>
    <mergeCell ref="H1162:H1163"/>
    <mergeCell ref="A1164:B1164"/>
    <mergeCell ref="A1167:B1167"/>
    <mergeCell ref="A1169:E1169"/>
    <mergeCell ref="B1139:B1140"/>
    <mergeCell ref="C1139:C1140"/>
    <mergeCell ref="D1139:D1140"/>
    <mergeCell ref="A1162:A1163"/>
    <mergeCell ref="B1162:B1163"/>
    <mergeCell ref="C1162:C1163"/>
    <mergeCell ref="D1162:D1163"/>
    <mergeCell ref="A1141:B1141"/>
    <mergeCell ref="A1157:B1157"/>
    <mergeCell ref="A1159:H1159"/>
    <mergeCell ref="F687:F688"/>
    <mergeCell ref="A1137:G1137"/>
    <mergeCell ref="G687:G688"/>
    <mergeCell ref="A1048:G1048"/>
    <mergeCell ref="G1139:G1140"/>
    <mergeCell ref="H1139:H1140"/>
    <mergeCell ref="A1139:A1140"/>
    <mergeCell ref="C1186:C1187"/>
    <mergeCell ref="A1161:E1161"/>
    <mergeCell ref="H1186:H1187"/>
    <mergeCell ref="A1184:G1184"/>
    <mergeCell ref="B1186:B1187"/>
    <mergeCell ref="G1186:G1187"/>
    <mergeCell ref="A1186:A1187"/>
    <mergeCell ref="E1162:E1163"/>
    <mergeCell ref="E1170:E1171"/>
    <mergeCell ref="D1170:D1171"/>
    <mergeCell ref="D734:D735"/>
    <mergeCell ref="E734:E735"/>
    <mergeCell ref="F734:F735"/>
    <mergeCell ref="G711:G712"/>
    <mergeCell ref="F1186:F1187"/>
    <mergeCell ref="E1186:E1187"/>
    <mergeCell ref="D1186:D1187"/>
    <mergeCell ref="E1139:E1140"/>
    <mergeCell ref="F1139:F1140"/>
    <mergeCell ref="F1170:F1171"/>
    <mergeCell ref="B609:B610"/>
    <mergeCell ref="A465:B465"/>
    <mergeCell ref="A475:B475"/>
    <mergeCell ref="A536:G536"/>
    <mergeCell ref="E523:E524"/>
    <mergeCell ref="F523:F524"/>
    <mergeCell ref="A499:B499"/>
    <mergeCell ref="A517:B517"/>
    <mergeCell ref="A463:A464"/>
    <mergeCell ref="B463:B464"/>
    <mergeCell ref="A490:A491"/>
    <mergeCell ref="B490:B491"/>
    <mergeCell ref="B322:B323"/>
    <mergeCell ref="C322:C323"/>
    <mergeCell ref="D322:D323"/>
    <mergeCell ref="E322:E323"/>
    <mergeCell ref="F322:F323"/>
    <mergeCell ref="C463:C464"/>
    <mergeCell ref="D463:D464"/>
    <mergeCell ref="E463:E464"/>
    <mergeCell ref="F463:F464"/>
    <mergeCell ref="F378:F379"/>
    <mergeCell ref="A778:B778"/>
    <mergeCell ref="A914:B914"/>
    <mergeCell ref="A927:B927"/>
    <mergeCell ref="A537:D537"/>
    <mergeCell ref="A540:A541"/>
    <mergeCell ref="B540:B541"/>
    <mergeCell ref="C540:C541"/>
    <mergeCell ref="A757:A758"/>
    <mergeCell ref="B757:B758"/>
    <mergeCell ref="A609:A610"/>
    <mergeCell ref="A1044:B1044"/>
    <mergeCell ref="A1046:B1046"/>
    <mergeCell ref="A1133:B1133"/>
    <mergeCell ref="G523:G524"/>
    <mergeCell ref="D1118:D1119"/>
    <mergeCell ref="E1118:E1119"/>
    <mergeCell ref="F1118:F1119"/>
    <mergeCell ref="C757:C758"/>
    <mergeCell ref="A531:B531"/>
    <mergeCell ref="A533:B533"/>
    <mergeCell ref="B1118:B1119"/>
    <mergeCell ref="C1118:C1119"/>
    <mergeCell ref="H523:H524"/>
    <mergeCell ref="A525:B525"/>
    <mergeCell ref="A530:B530"/>
    <mergeCell ref="A523:A524"/>
    <mergeCell ref="B523:B524"/>
    <mergeCell ref="C523:C524"/>
    <mergeCell ref="D523:D524"/>
    <mergeCell ref="A940:B940"/>
    <mergeCell ref="D490:D491"/>
    <mergeCell ref="A481:B481"/>
    <mergeCell ref="H1118:H1119"/>
    <mergeCell ref="A1120:B1120"/>
    <mergeCell ref="A1131:B1131"/>
    <mergeCell ref="G490:G491"/>
    <mergeCell ref="H490:H491"/>
    <mergeCell ref="A492:B492"/>
    <mergeCell ref="A497:B497"/>
    <mergeCell ref="A1118:A1119"/>
    <mergeCell ref="H188:H189"/>
    <mergeCell ref="B188:B189"/>
    <mergeCell ref="E490:E491"/>
    <mergeCell ref="F490:F491"/>
    <mergeCell ref="B479:B480"/>
    <mergeCell ref="C479:C480"/>
    <mergeCell ref="D479:D480"/>
    <mergeCell ref="E479:E480"/>
    <mergeCell ref="F479:F480"/>
    <mergeCell ref="C490:C491"/>
    <mergeCell ref="A375:B375"/>
    <mergeCell ref="G463:G464"/>
    <mergeCell ref="G206:G207"/>
    <mergeCell ref="A172:A173"/>
    <mergeCell ref="B172:B173"/>
    <mergeCell ref="C172:C173"/>
    <mergeCell ref="D172:D173"/>
    <mergeCell ref="E172:E173"/>
    <mergeCell ref="A200:H200"/>
    <mergeCell ref="A174:B174"/>
    <mergeCell ref="F393:F394"/>
    <mergeCell ref="H463:H464"/>
    <mergeCell ref="G322:G323"/>
    <mergeCell ref="D188:D189"/>
    <mergeCell ref="A190:B190"/>
    <mergeCell ref="H479:H480"/>
    <mergeCell ref="G445:G446"/>
    <mergeCell ref="F278:F279"/>
    <mergeCell ref="G378:G379"/>
    <mergeCell ref="H378:H379"/>
    <mergeCell ref="H393:H394"/>
    <mergeCell ref="H445:H446"/>
    <mergeCell ref="G393:G394"/>
    <mergeCell ref="H278:H279"/>
    <mergeCell ref="G278:G279"/>
    <mergeCell ref="G479:G480"/>
    <mergeCell ref="A486:B486"/>
    <mergeCell ref="H734:H735"/>
    <mergeCell ref="E757:E758"/>
    <mergeCell ref="F757:F758"/>
    <mergeCell ref="G757:G758"/>
    <mergeCell ref="H757:H758"/>
    <mergeCell ref="A605:B605"/>
    <mergeCell ref="C609:C610"/>
    <mergeCell ref="A611:B611"/>
    <mergeCell ref="F505:F506"/>
    <mergeCell ref="A593:B593"/>
    <mergeCell ref="A127:A128"/>
    <mergeCell ref="B127:B128"/>
    <mergeCell ref="C127:C128"/>
    <mergeCell ref="D127:D128"/>
    <mergeCell ref="E127:E128"/>
    <mergeCell ref="A479:A480"/>
    <mergeCell ref="C393:C394"/>
    <mergeCell ref="E393:E394"/>
    <mergeCell ref="A195:B195"/>
    <mergeCell ref="A1085:A1086"/>
    <mergeCell ref="G127:G128"/>
    <mergeCell ref="H127:H128"/>
    <mergeCell ref="A759:B759"/>
    <mergeCell ref="A776:B776"/>
    <mergeCell ref="A916:D916"/>
    <mergeCell ref="A1049:D1049"/>
    <mergeCell ref="A501:D501"/>
    <mergeCell ref="G591:G592"/>
    <mergeCell ref="H591:H592"/>
    <mergeCell ref="G1065:G1066"/>
    <mergeCell ref="A1052:A1053"/>
    <mergeCell ref="B1052:B1053"/>
    <mergeCell ref="C1052:C1053"/>
    <mergeCell ref="D1052:D1053"/>
    <mergeCell ref="C1085:C1086"/>
    <mergeCell ref="D1085:D1086"/>
    <mergeCell ref="B1065:B1066"/>
    <mergeCell ref="B1074:B1075"/>
    <mergeCell ref="A1065:A1066"/>
    <mergeCell ref="D1095:D1096"/>
    <mergeCell ref="E1085:E1086"/>
    <mergeCell ref="F1085:F1086"/>
    <mergeCell ref="H1052:H1053"/>
    <mergeCell ref="A1054:B1054"/>
    <mergeCell ref="A1061:B1061"/>
    <mergeCell ref="G1085:G1086"/>
    <mergeCell ref="H1085:H1086"/>
    <mergeCell ref="D1065:D1066"/>
    <mergeCell ref="G1052:G1053"/>
    <mergeCell ref="F1095:F1096"/>
    <mergeCell ref="G1095:G1096"/>
    <mergeCell ref="H1095:H1096"/>
    <mergeCell ref="A1097:B1097"/>
    <mergeCell ref="A1103:B1103"/>
    <mergeCell ref="A1087:B1087"/>
    <mergeCell ref="A1092:B1092"/>
    <mergeCell ref="A1095:A1096"/>
    <mergeCell ref="B1095:B1096"/>
    <mergeCell ref="C1095:C1096"/>
    <mergeCell ref="A1114:B1114"/>
    <mergeCell ref="A591:A592"/>
    <mergeCell ref="B591:B592"/>
    <mergeCell ref="C591:C592"/>
    <mergeCell ref="D591:D592"/>
    <mergeCell ref="E591:E592"/>
    <mergeCell ref="A1106:A1107"/>
    <mergeCell ref="B1106:B1107"/>
    <mergeCell ref="C1106:C1107"/>
    <mergeCell ref="D1106:D1107"/>
    <mergeCell ref="C505:C506"/>
    <mergeCell ref="D505:D506"/>
    <mergeCell ref="E505:E506"/>
    <mergeCell ref="G1106:G1107"/>
    <mergeCell ref="H1106:H1107"/>
    <mergeCell ref="A1108:B1108"/>
    <mergeCell ref="F591:F592"/>
    <mergeCell ref="E1106:E1107"/>
    <mergeCell ref="F1106:F1107"/>
    <mergeCell ref="E1095:E1096"/>
    <mergeCell ref="A519:C519"/>
    <mergeCell ref="A520:D520"/>
    <mergeCell ref="F540:F541"/>
    <mergeCell ref="G540:G541"/>
    <mergeCell ref="G505:G506"/>
    <mergeCell ref="H505:H506"/>
    <mergeCell ref="A507:B507"/>
    <mergeCell ref="A516:B516"/>
    <mergeCell ref="A505:A506"/>
    <mergeCell ref="B505:B506"/>
    <mergeCell ref="H540:H541"/>
    <mergeCell ref="A542:B542"/>
    <mergeCell ref="A588:B588"/>
    <mergeCell ref="D609:D610"/>
    <mergeCell ref="E609:E610"/>
    <mergeCell ref="F609:F610"/>
    <mergeCell ref="G609:G610"/>
    <mergeCell ref="H609:H610"/>
    <mergeCell ref="D540:D541"/>
    <mergeCell ref="E540:E541"/>
    <mergeCell ref="A657:B657"/>
    <mergeCell ref="A661:C661"/>
    <mergeCell ref="A662:D662"/>
    <mergeCell ref="A897:A898"/>
    <mergeCell ref="B897:B898"/>
    <mergeCell ref="C897:C898"/>
    <mergeCell ref="D897:D898"/>
    <mergeCell ref="A665:A666"/>
    <mergeCell ref="D757:D758"/>
    <mergeCell ref="A659:B659"/>
    <mergeCell ref="F897:F898"/>
    <mergeCell ref="G897:G898"/>
    <mergeCell ref="H897:H898"/>
    <mergeCell ref="E784:E785"/>
    <mergeCell ref="H843:H844"/>
    <mergeCell ref="H665:H666"/>
    <mergeCell ref="F784:F785"/>
    <mergeCell ref="G734:G735"/>
    <mergeCell ref="H687:H688"/>
    <mergeCell ref="E687:E688"/>
    <mergeCell ref="A687:A688"/>
    <mergeCell ref="A689:B689"/>
    <mergeCell ref="A705:B705"/>
    <mergeCell ref="A734:A735"/>
    <mergeCell ref="B734:B735"/>
    <mergeCell ref="G665:G666"/>
    <mergeCell ref="B687:B688"/>
    <mergeCell ref="C687:C688"/>
    <mergeCell ref="D687:D688"/>
    <mergeCell ref="C734:C735"/>
    <mergeCell ref="G784:G785"/>
    <mergeCell ref="H784:H785"/>
    <mergeCell ref="A786:B786"/>
    <mergeCell ref="A839:B839"/>
    <mergeCell ref="A843:A844"/>
    <mergeCell ref="A784:A785"/>
    <mergeCell ref="B784:B785"/>
    <mergeCell ref="C784:C785"/>
    <mergeCell ref="D784:D785"/>
    <mergeCell ref="F843:F844"/>
    <mergeCell ref="D997:D998"/>
    <mergeCell ref="E997:E998"/>
    <mergeCell ref="A845:B845"/>
    <mergeCell ref="A925:B925"/>
    <mergeCell ref="A929:D929"/>
    <mergeCell ref="A899:B899"/>
    <mergeCell ref="E897:E898"/>
    <mergeCell ref="A912:B912"/>
    <mergeCell ref="A942:B942"/>
    <mergeCell ref="G997:G998"/>
    <mergeCell ref="D949:D950"/>
    <mergeCell ref="E949:E950"/>
    <mergeCell ref="G949:G950"/>
    <mergeCell ref="F949:F950"/>
    <mergeCell ref="G843:G844"/>
    <mergeCell ref="A945:G945"/>
    <mergeCell ref="B843:B844"/>
    <mergeCell ref="C843:C844"/>
    <mergeCell ref="D843:D844"/>
    <mergeCell ref="A1188:B1188"/>
    <mergeCell ref="A193:B193"/>
    <mergeCell ref="A1071:B1071"/>
    <mergeCell ref="A1082:B1082"/>
    <mergeCell ref="A999:B999"/>
    <mergeCell ref="A921:B921"/>
    <mergeCell ref="A949:A950"/>
    <mergeCell ref="B949:B950"/>
    <mergeCell ref="A736:B736"/>
    <mergeCell ref="A753:B753"/>
    <mergeCell ref="H145:H146"/>
    <mergeCell ref="A147:B147"/>
    <mergeCell ref="F997:F998"/>
    <mergeCell ref="A919:A920"/>
    <mergeCell ref="B919:B920"/>
    <mergeCell ref="C919:C920"/>
    <mergeCell ref="D919:D920"/>
    <mergeCell ref="A395:B395"/>
    <mergeCell ref="A946:D946"/>
    <mergeCell ref="A667:B667"/>
    <mergeCell ref="F1065:F1066"/>
    <mergeCell ref="E1052:E1053"/>
    <mergeCell ref="F1052:F1053"/>
    <mergeCell ref="E445:E446"/>
    <mergeCell ref="D445:D446"/>
    <mergeCell ref="E919:E920"/>
    <mergeCell ref="F919:F920"/>
    <mergeCell ref="D932:D933"/>
    <mergeCell ref="A781:D781"/>
    <mergeCell ref="A951:B951"/>
    <mergeCell ref="G260:G261"/>
    <mergeCell ref="H260:H261"/>
    <mergeCell ref="H206:H207"/>
    <mergeCell ref="F206:F207"/>
    <mergeCell ref="H322:H323"/>
    <mergeCell ref="E278:E279"/>
    <mergeCell ref="E932:E933"/>
    <mergeCell ref="F665:F666"/>
    <mergeCell ref="F445:F446"/>
    <mergeCell ref="F711:F712"/>
    <mergeCell ref="A447:B447"/>
    <mergeCell ref="A683:B683"/>
    <mergeCell ref="E843:E844"/>
    <mergeCell ref="C711:C712"/>
    <mergeCell ref="D711:D712"/>
    <mergeCell ref="E711:E712"/>
    <mergeCell ref="C378:C379"/>
    <mergeCell ref="A188:A189"/>
    <mergeCell ref="A180:A181"/>
    <mergeCell ref="A278:A279"/>
    <mergeCell ref="A262:B262"/>
    <mergeCell ref="D278:D279"/>
    <mergeCell ref="B378:B379"/>
    <mergeCell ref="A324:B324"/>
    <mergeCell ref="A208:B208"/>
    <mergeCell ref="D378:D379"/>
    <mergeCell ref="G188:G189"/>
    <mergeCell ref="E180:E181"/>
    <mergeCell ref="F180:F181"/>
    <mergeCell ref="G180:G181"/>
    <mergeCell ref="F172:F173"/>
    <mergeCell ref="D180:D181"/>
    <mergeCell ref="H180:H181"/>
    <mergeCell ref="H172:H173"/>
    <mergeCell ref="A145:A146"/>
    <mergeCell ref="B145:B146"/>
    <mergeCell ref="C145:C146"/>
    <mergeCell ref="D145:D146"/>
    <mergeCell ref="F145:F146"/>
    <mergeCell ref="E145:E146"/>
    <mergeCell ref="B180:B181"/>
    <mergeCell ref="G145:G146"/>
    <mergeCell ref="A8:B8"/>
    <mergeCell ref="A393:A394"/>
    <mergeCell ref="B393:B394"/>
    <mergeCell ref="D393:D394"/>
    <mergeCell ref="A318:B318"/>
    <mergeCell ref="C63:C64"/>
    <mergeCell ref="D63:D64"/>
    <mergeCell ref="A118:B118"/>
    <mergeCell ref="A143:H143"/>
    <mergeCell ref="A182:B182"/>
    <mergeCell ref="G1118:G1119"/>
    <mergeCell ref="G163:G164"/>
    <mergeCell ref="C180:C181"/>
    <mergeCell ref="G919:G920"/>
    <mergeCell ref="A1074:A1075"/>
    <mergeCell ref="A129:B129"/>
    <mergeCell ref="A141:B141"/>
    <mergeCell ref="G172:G173"/>
    <mergeCell ref="C188:C189"/>
    <mergeCell ref="F188:F189"/>
    <mergeCell ref="C6:C7"/>
    <mergeCell ref="G6:G7"/>
    <mergeCell ref="H28:H29"/>
    <mergeCell ref="D28:D29"/>
    <mergeCell ref="E28:E29"/>
    <mergeCell ref="G28:G29"/>
    <mergeCell ref="F6:F7"/>
    <mergeCell ref="C28:C29"/>
    <mergeCell ref="A28:A29"/>
    <mergeCell ref="B28:B29"/>
    <mergeCell ref="A1203:B1203"/>
    <mergeCell ref="B1085:B1086"/>
    <mergeCell ref="A893:B893"/>
    <mergeCell ref="A1067:B1067"/>
    <mergeCell ref="A380:B380"/>
    <mergeCell ref="B445:B446"/>
    <mergeCell ref="A168:B168"/>
    <mergeCell ref="A280:B280"/>
    <mergeCell ref="C1074:C1075"/>
    <mergeCell ref="A711:A712"/>
    <mergeCell ref="A1042:B1042"/>
    <mergeCell ref="A993:B993"/>
    <mergeCell ref="C997:C998"/>
    <mergeCell ref="A780:C780"/>
    <mergeCell ref="A938:B938"/>
    <mergeCell ref="C949:C950"/>
    <mergeCell ref="C1065:C1066"/>
    <mergeCell ref="B997:B998"/>
    <mergeCell ref="A1251:B1251"/>
    <mergeCell ref="A1252:B1252"/>
    <mergeCell ref="E1074:E1075"/>
    <mergeCell ref="F1074:F1075"/>
    <mergeCell ref="G1074:G1075"/>
    <mergeCell ref="A1076:B1076"/>
    <mergeCell ref="A1209:B1209"/>
    <mergeCell ref="A1250:B1250"/>
    <mergeCell ref="A1193:B1193"/>
    <mergeCell ref="D1074:D1075"/>
    <mergeCell ref="H1074:H1075"/>
    <mergeCell ref="E378:E379"/>
    <mergeCell ref="H919:H920"/>
    <mergeCell ref="A932:A933"/>
    <mergeCell ref="B932:B933"/>
    <mergeCell ref="C932:C933"/>
    <mergeCell ref="F932:F933"/>
    <mergeCell ref="H1065:H1066"/>
    <mergeCell ref="A934:B934"/>
    <mergeCell ref="A390:B390"/>
    <mergeCell ref="A165:B165"/>
    <mergeCell ref="A256:B256"/>
    <mergeCell ref="A139:B139"/>
    <mergeCell ref="E188:E189"/>
    <mergeCell ref="E206:E207"/>
    <mergeCell ref="A197:B197"/>
    <mergeCell ref="E163:E164"/>
    <mergeCell ref="A177:B177"/>
    <mergeCell ref="H163:H164"/>
    <mergeCell ref="B44:B45"/>
    <mergeCell ref="J46:J48"/>
    <mergeCell ref="A65:B65"/>
    <mergeCell ref="C163:C164"/>
    <mergeCell ref="F163:F164"/>
    <mergeCell ref="B63:B64"/>
    <mergeCell ref="D89:D90"/>
    <mergeCell ref="F44:F45"/>
    <mergeCell ref="C44:C45"/>
    <mergeCell ref="A1:G1"/>
    <mergeCell ref="A203:D203"/>
    <mergeCell ref="A206:A207"/>
    <mergeCell ref="B206:B207"/>
    <mergeCell ref="D206:D207"/>
    <mergeCell ref="A185:B185"/>
    <mergeCell ref="A30:B30"/>
    <mergeCell ref="F28:F29"/>
    <mergeCell ref="F63:F64"/>
    <mergeCell ref="G63:G64"/>
    <mergeCell ref="A3:G3"/>
    <mergeCell ref="H63:H64"/>
    <mergeCell ref="A6:A7"/>
    <mergeCell ref="H6:H7"/>
    <mergeCell ref="A13:B13"/>
    <mergeCell ref="B6:B7"/>
    <mergeCell ref="D6:D7"/>
    <mergeCell ref="E6:E7"/>
    <mergeCell ref="E63:E64"/>
    <mergeCell ref="H44:H45"/>
    <mergeCell ref="A41:B41"/>
    <mergeCell ref="A163:A164"/>
    <mergeCell ref="B163:B164"/>
    <mergeCell ref="D163:D164"/>
    <mergeCell ref="A60:B60"/>
    <mergeCell ref="A160:G160"/>
    <mergeCell ref="D44:D45"/>
    <mergeCell ref="E44:E45"/>
    <mergeCell ref="A63:A64"/>
    <mergeCell ref="F127:F128"/>
    <mergeCell ref="C206:C207"/>
    <mergeCell ref="B278:B279"/>
    <mergeCell ref="A445:A446"/>
    <mergeCell ref="A378:A379"/>
    <mergeCell ref="A322:A323"/>
    <mergeCell ref="M46:M48"/>
    <mergeCell ref="A96:B96"/>
    <mergeCell ref="L46:L48"/>
    <mergeCell ref="I46:I48"/>
    <mergeCell ref="K46:K48"/>
    <mergeCell ref="E1065:E1066"/>
    <mergeCell ref="F260:F261"/>
    <mergeCell ref="E260:E261"/>
    <mergeCell ref="A273:B273"/>
    <mergeCell ref="A260:A261"/>
    <mergeCell ref="B260:B261"/>
    <mergeCell ref="C260:C261"/>
    <mergeCell ref="D260:D261"/>
    <mergeCell ref="C445:C446"/>
    <mergeCell ref="C278:C279"/>
    <mergeCell ref="H711:H712"/>
    <mergeCell ref="A713:B713"/>
    <mergeCell ref="A730:B730"/>
    <mergeCell ref="B665:B666"/>
    <mergeCell ref="C665:C666"/>
    <mergeCell ref="A442:B442"/>
    <mergeCell ref="A460:B460"/>
    <mergeCell ref="D665:D666"/>
    <mergeCell ref="E665:E666"/>
    <mergeCell ref="B711:B712"/>
    <mergeCell ref="H997:H998"/>
    <mergeCell ref="G932:G933"/>
    <mergeCell ref="H932:H933"/>
    <mergeCell ref="H949:H950"/>
    <mergeCell ref="A997:A998"/>
    <mergeCell ref="A112:A113"/>
    <mergeCell ref="B112:B113"/>
    <mergeCell ref="C112:C113"/>
    <mergeCell ref="D112:D113"/>
    <mergeCell ref="E112:E113"/>
    <mergeCell ref="E99:E100"/>
    <mergeCell ref="B99:B100"/>
    <mergeCell ref="C99:C100"/>
    <mergeCell ref="D99:D100"/>
    <mergeCell ref="F112:F113"/>
    <mergeCell ref="G112:G113"/>
    <mergeCell ref="A101:B101"/>
    <mergeCell ref="A106:B106"/>
    <mergeCell ref="F99:F100"/>
    <mergeCell ref="H112:H113"/>
    <mergeCell ref="A114:B114"/>
    <mergeCell ref="A16:A17"/>
    <mergeCell ref="B16:B17"/>
    <mergeCell ref="C16:C17"/>
    <mergeCell ref="D16:D17"/>
    <mergeCell ref="E16:E17"/>
    <mergeCell ref="E53:E54"/>
    <mergeCell ref="G89:G90"/>
    <mergeCell ref="F53:F54"/>
    <mergeCell ref="G53:G54"/>
    <mergeCell ref="G16:G17"/>
    <mergeCell ref="H16:H17"/>
    <mergeCell ref="A18:B18"/>
    <mergeCell ref="A23:B23"/>
    <mergeCell ref="F16:F17"/>
    <mergeCell ref="G44:G45"/>
    <mergeCell ref="H53:H54"/>
    <mergeCell ref="A46:B46"/>
    <mergeCell ref="A44:A45"/>
    <mergeCell ref="C89:C90"/>
    <mergeCell ref="A55:B55"/>
    <mergeCell ref="A50:B50"/>
    <mergeCell ref="A75:B75"/>
    <mergeCell ref="G99:G100"/>
    <mergeCell ref="H99:H100"/>
    <mergeCell ref="A53:A54"/>
    <mergeCell ref="B53:B54"/>
    <mergeCell ref="C53:C54"/>
    <mergeCell ref="D53:D54"/>
    <mergeCell ref="F78:F79"/>
    <mergeCell ref="F89:F90"/>
    <mergeCell ref="A99:A100"/>
    <mergeCell ref="H89:H90"/>
    <mergeCell ref="A91:B91"/>
    <mergeCell ref="G78:G79"/>
    <mergeCell ref="H78:H79"/>
    <mergeCell ref="A80:B80"/>
    <mergeCell ref="A85:B85"/>
    <mergeCell ref="A89:A90"/>
    <mergeCell ref="E89:E90"/>
    <mergeCell ref="A1129:B1129"/>
    <mergeCell ref="A1198:B1198"/>
    <mergeCell ref="A1215:B1215"/>
    <mergeCell ref="A78:A79"/>
    <mergeCell ref="B78:B79"/>
    <mergeCell ref="C78:C79"/>
    <mergeCell ref="D78:D79"/>
    <mergeCell ref="E78:E79"/>
    <mergeCell ref="B89:B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45" manualBreakCount="45">
    <brk id="25" max="7" man="1"/>
    <brk id="50" max="7" man="1"/>
    <brk id="76" max="7" man="1"/>
    <brk id="97" max="7" man="1"/>
    <brk id="123" max="7" man="1"/>
    <brk id="141" max="7" man="1"/>
    <brk id="159" max="7" man="1"/>
    <brk id="199" max="7" man="1"/>
    <brk id="238" max="7" man="1"/>
    <brk id="256" max="7" man="1"/>
    <brk id="273" max="7" man="1"/>
    <brk id="318" max="7" man="1"/>
    <brk id="367" max="7" man="1"/>
    <brk id="375" max="7" man="1"/>
    <brk id="391" max="7" man="1"/>
    <brk id="442" max="7" man="1"/>
    <brk id="487" max="7" man="1"/>
    <brk id="500" max="7" man="1"/>
    <brk id="534" max="7" man="1"/>
    <brk id="580" max="7" man="1"/>
    <brk id="589" max="7" man="1"/>
    <brk id="606" max="7" man="1"/>
    <brk id="649" max="7" man="1"/>
    <brk id="660" max="7" man="1"/>
    <brk id="685" max="7" man="1"/>
    <brk id="708" max="7" man="1"/>
    <brk id="731" max="7" man="1"/>
    <brk id="754" max="7" man="1"/>
    <brk id="779" max="7" man="1"/>
    <brk id="809" max="7" man="1"/>
    <brk id="826" max="7" man="1"/>
    <brk id="840" max="7" man="1"/>
    <brk id="877" max="7" man="1"/>
    <brk id="893" max="7" man="1"/>
    <brk id="915" max="7" man="1"/>
    <brk id="928" max="7" man="1"/>
    <brk id="942" max="7" man="1"/>
    <brk id="983" max="7" man="1"/>
    <brk id="994" max="7" man="1"/>
    <brk id="1029" max="7" man="1"/>
    <brk id="1047" max="7" man="1"/>
    <brk id="1083" max="7" man="1"/>
    <brk id="1103" max="7" man="1"/>
    <brk id="1134" max="7" man="1"/>
    <brk id="11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2024-03-20T10:41:18Z</cp:lastPrinted>
  <dcterms:created xsi:type="dcterms:W3CDTF">1996-10-14T23:33:28Z</dcterms:created>
  <dcterms:modified xsi:type="dcterms:W3CDTF">2024-03-22T10:19:47Z</dcterms:modified>
  <cp:category/>
  <cp:version/>
  <cp:contentType/>
  <cp:contentStatus/>
</cp:coreProperties>
</file>